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FERS\KONSOLIDIRANI\"/>
    </mc:Choice>
  </mc:AlternateContent>
  <workbookProtection workbookPassword="B44F" lockStructure="1"/>
  <bookViews>
    <workbookView xWindow="0" yWindow="0" windowWidth="28770" windowHeight="954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 fullCalcOnLoad="1"/>
</workbook>
</file>

<file path=xl/calcChain.xml><?xml version="1.0" encoding="utf-8"?>
<calcChain xmlns="http://schemas.openxmlformats.org/spreadsheetml/2006/main">
  <c r="E11" i="22" l="1"/>
  <c r="C47" i="7"/>
  <c r="C29" i="7"/>
  <c r="C9" i="7"/>
  <c r="D45" i="22"/>
  <c r="D41" i="22"/>
  <c r="D37" i="22"/>
  <c r="D33" i="22"/>
  <c r="D32" i="22"/>
  <c r="D20" i="22"/>
  <c r="D11" i="22"/>
  <c r="D12" i="22"/>
  <c r="C56" i="25"/>
  <c r="C42" i="25"/>
  <c r="C51" i="25"/>
  <c r="C43" i="25"/>
  <c r="C37" i="25"/>
  <c r="C34" i="25"/>
  <c r="C27" i="25"/>
  <c r="C11" i="25"/>
  <c r="C19" i="25"/>
  <c r="C13" i="25"/>
  <c r="B39" i="7"/>
  <c r="B29" i="7"/>
  <c r="B9" i="7"/>
  <c r="B47" i="7"/>
  <c r="C45" i="22"/>
  <c r="C37" i="22"/>
  <c r="C33" i="22"/>
  <c r="C20" i="22"/>
  <c r="C32" i="22"/>
  <c r="C41" i="22"/>
  <c r="C12" i="22"/>
  <c r="C11" i="22"/>
  <c r="E33" i="22"/>
  <c r="E33" i="20"/>
  <c r="B51" i="25"/>
  <c r="B48" i="24"/>
  <c r="B43" i="25"/>
  <c r="B42" i="25"/>
  <c r="B37" i="25"/>
  <c r="B56" i="25"/>
  <c r="B27" i="25"/>
  <c r="B19" i="25"/>
  <c r="B16" i="24"/>
  <c r="B13" i="25"/>
  <c r="D45" i="20"/>
  <c r="D37" i="20"/>
  <c r="D48" i="25"/>
  <c r="D45" i="24"/>
  <c r="D16" i="25"/>
  <c r="D13" i="24"/>
  <c r="D29" i="25"/>
  <c r="D26" i="24"/>
  <c r="D28" i="25"/>
  <c r="D25" i="24"/>
  <c r="D48" i="6"/>
  <c r="C28" i="6"/>
  <c r="C46" i="6"/>
  <c r="D8" i="6"/>
  <c r="B38" i="6"/>
  <c r="D28" i="6"/>
  <c r="B24" i="24"/>
  <c r="B10" i="24"/>
  <c r="C37" i="20"/>
  <c r="C34" i="24"/>
  <c r="C40" i="24"/>
  <c r="C48" i="24"/>
  <c r="C24" i="24"/>
  <c r="E37" i="22"/>
  <c r="E37" i="20"/>
  <c r="D33" i="20"/>
  <c r="D20" i="20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E21" i="22"/>
  <c r="E21" i="20"/>
  <c r="C22" i="20"/>
  <c r="D22" i="20"/>
  <c r="C23" i="20"/>
  <c r="D23" i="20"/>
  <c r="C24" i="20"/>
  <c r="D24" i="20"/>
  <c r="C25" i="20"/>
  <c r="D25" i="20"/>
  <c r="E25" i="22"/>
  <c r="E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/>
  <c r="D52" i="24"/>
  <c r="D51" i="24"/>
  <c r="D53" i="25"/>
  <c r="D50" i="24"/>
  <c r="D52" i="25"/>
  <c r="D49" i="24"/>
  <c r="D47" i="24"/>
  <c r="D49" i="25"/>
  <c r="D46" i="24"/>
  <c r="D47" i="25"/>
  <c r="D44" i="24"/>
  <c r="D43" i="24"/>
  <c r="D45" i="25"/>
  <c r="D42" i="24"/>
  <c r="D44" i="25"/>
  <c r="D41" i="24"/>
  <c r="D38" i="24"/>
  <c r="D40" i="25"/>
  <c r="D37" i="24"/>
  <c r="D39" i="25"/>
  <c r="D36" i="24"/>
  <c r="D38" i="25"/>
  <c r="D35" i="24"/>
  <c r="D35" i="25"/>
  <c r="D32" i="24"/>
  <c r="D33" i="25"/>
  <c r="D30" i="24"/>
  <c r="D32" i="25"/>
  <c r="D29" i="24"/>
  <c r="D31" i="25"/>
  <c r="D28" i="24"/>
  <c r="D30" i="25"/>
  <c r="D27" i="24"/>
  <c r="D23" i="24"/>
  <c r="D22" i="24"/>
  <c r="D24" i="25"/>
  <c r="D21" i="24"/>
  <c r="D23" i="25"/>
  <c r="D20" i="24"/>
  <c r="D22" i="25"/>
  <c r="D19" i="24"/>
  <c r="D21" i="25"/>
  <c r="D18" i="24"/>
  <c r="D17" i="24"/>
  <c r="D15" i="24"/>
  <c r="D17" i="25"/>
  <c r="D14" i="24"/>
  <c r="D15" i="25"/>
  <c r="D12" i="24"/>
  <c r="D14" i="25"/>
  <c r="D11" i="24"/>
  <c r="D12" i="25"/>
  <c r="D9" i="24"/>
  <c r="B2" i="12"/>
  <c r="B2" i="7"/>
  <c r="B1" i="12"/>
  <c r="E48" i="20"/>
  <c r="E46" i="20"/>
  <c r="E44" i="22"/>
  <c r="E44" i="20"/>
  <c r="E42" i="20"/>
  <c r="E40" i="20"/>
  <c r="E39" i="22"/>
  <c r="E39" i="20"/>
  <c r="E38" i="22"/>
  <c r="E38" i="20"/>
  <c r="E36" i="20"/>
  <c r="E35" i="22"/>
  <c r="E35" i="20"/>
  <c r="E34" i="22"/>
  <c r="E34" i="20"/>
  <c r="E31" i="22"/>
  <c r="E31" i="20"/>
  <c r="E30" i="22"/>
  <c r="E30" i="20"/>
  <c r="E29" i="22"/>
  <c r="E29" i="20"/>
  <c r="E28" i="20"/>
  <c r="E27" i="22"/>
  <c r="E27" i="20"/>
  <c r="E26" i="22"/>
  <c r="E26" i="20"/>
  <c r="E24" i="22"/>
  <c r="E24" i="20"/>
  <c r="E23" i="22"/>
  <c r="E23" i="20"/>
  <c r="E22" i="22"/>
  <c r="E22" i="20"/>
  <c r="E19" i="22"/>
  <c r="E19" i="20"/>
  <c r="E18" i="20"/>
  <c r="E17" i="22"/>
  <c r="E17" i="20"/>
  <c r="E16" i="22"/>
  <c r="E16" i="20"/>
  <c r="E14" i="22"/>
  <c r="E14" i="20"/>
  <c r="E13" i="22"/>
  <c r="E13" i="20"/>
  <c r="B28" i="12"/>
  <c r="B26" i="13"/>
  <c r="D41" i="7"/>
  <c r="D40" i="6"/>
  <c r="D41" i="6"/>
  <c r="D43" i="7"/>
  <c r="D42" i="6"/>
  <c r="D44" i="7"/>
  <c r="D43" i="6"/>
  <c r="D45" i="7"/>
  <c r="D44" i="6"/>
  <c r="D46" i="7"/>
  <c r="D45" i="6"/>
  <c r="D47" i="6"/>
  <c r="D40" i="7"/>
  <c r="D39" i="6"/>
  <c r="D30" i="7"/>
  <c r="D29" i="6"/>
  <c r="D30" i="6"/>
  <c r="D32" i="7"/>
  <c r="D31" i="6"/>
  <c r="D33" i="7"/>
  <c r="D32" i="6"/>
  <c r="D34" i="7"/>
  <c r="D33" i="6"/>
  <c r="D35" i="7"/>
  <c r="D34" i="6"/>
  <c r="D36" i="7"/>
  <c r="D35" i="6"/>
  <c r="D37" i="7"/>
  <c r="D36" i="6"/>
  <c r="D38" i="7"/>
  <c r="D37" i="6"/>
  <c r="D11" i="6"/>
  <c r="D13" i="7"/>
  <c r="D12" i="6"/>
  <c r="D13" i="6"/>
  <c r="D14" i="6"/>
  <c r="D16" i="7"/>
  <c r="D15" i="6"/>
  <c r="D16" i="6"/>
  <c r="D18" i="7"/>
  <c r="D17" i="6"/>
  <c r="D19" i="7"/>
  <c r="D18" i="6"/>
  <c r="D20" i="7"/>
  <c r="D19" i="6"/>
  <c r="D20" i="6"/>
  <c r="D22" i="7"/>
  <c r="D21" i="6"/>
  <c r="D23" i="7"/>
  <c r="D22" i="6"/>
  <c r="D24" i="7"/>
  <c r="D23" i="6"/>
  <c r="D25" i="7"/>
  <c r="D24" i="6"/>
  <c r="D26" i="7"/>
  <c r="D25" i="6"/>
  <c r="D27" i="7"/>
  <c r="D26" i="6"/>
  <c r="D27" i="6"/>
  <c r="D9" i="6"/>
  <c r="B7" i="13"/>
  <c r="C7" i="13"/>
  <c r="D7" i="13"/>
  <c r="E7" i="13"/>
  <c r="F7" i="13"/>
  <c r="B8" i="13"/>
  <c r="C8" i="13"/>
  <c r="D8" i="13"/>
  <c r="E8" i="13"/>
  <c r="F8" i="13"/>
  <c r="G10" i="12"/>
  <c r="G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/>
  <c r="G11" i="12"/>
  <c r="G9" i="13"/>
  <c r="G12" i="12"/>
  <c r="G10" i="13"/>
  <c r="G13" i="12"/>
  <c r="G11" i="13"/>
  <c r="G14" i="12"/>
  <c r="G12" i="13"/>
  <c r="G15" i="12"/>
  <c r="G13" i="13"/>
  <c r="G16" i="12"/>
  <c r="G14" i="13"/>
  <c r="G17" i="12"/>
  <c r="G15" i="13"/>
  <c r="G18" i="12"/>
  <c r="G16" i="13"/>
  <c r="G19" i="12"/>
  <c r="G17" i="13"/>
  <c r="G20" i="12"/>
  <c r="G18" i="13"/>
  <c r="G21" i="12"/>
  <c r="G19" i="13"/>
  <c r="G22" i="12"/>
  <c r="G20" i="13"/>
  <c r="G23" i="12"/>
  <c r="G21" i="13"/>
  <c r="G24" i="12"/>
  <c r="G22" i="13"/>
  <c r="G25" i="12"/>
  <c r="G23" i="13"/>
  <c r="G26" i="12"/>
  <c r="G24" i="13"/>
  <c r="G27" i="12"/>
  <c r="G25" i="13"/>
  <c r="C28" i="12"/>
  <c r="C26" i="13"/>
  <c r="D28" i="12"/>
  <c r="D47" i="12"/>
  <c r="D45" i="13"/>
  <c r="E28" i="12"/>
  <c r="E26" i="13"/>
  <c r="F28" i="12"/>
  <c r="F26" i="13"/>
  <c r="G29" i="12"/>
  <c r="G27" i="13"/>
  <c r="G30" i="12"/>
  <c r="G28" i="13"/>
  <c r="G31" i="12"/>
  <c r="G29" i="13"/>
  <c r="G32" i="12"/>
  <c r="G30" i="13"/>
  <c r="G33" i="12"/>
  <c r="G31" i="13"/>
  <c r="G34" i="12"/>
  <c r="G32" i="13"/>
  <c r="G35" i="12"/>
  <c r="G33" i="13"/>
  <c r="G36" i="12"/>
  <c r="G34" i="13"/>
  <c r="G37" i="12"/>
  <c r="G35" i="13"/>
  <c r="G38" i="12"/>
  <c r="G36" i="13"/>
  <c r="G39" i="12"/>
  <c r="G37" i="13"/>
  <c r="G40" i="12"/>
  <c r="G38" i="13"/>
  <c r="G41" i="12"/>
  <c r="G39" i="13"/>
  <c r="G42" i="12"/>
  <c r="G40" i="13"/>
  <c r="G43" i="12"/>
  <c r="G41" i="13"/>
  <c r="G44" i="12"/>
  <c r="G42" i="13"/>
  <c r="G45" i="12"/>
  <c r="G43" i="13"/>
  <c r="G46" i="12"/>
  <c r="G44" i="13"/>
  <c r="C47" i="12"/>
  <c r="C45" i="13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38" i="6"/>
  <c r="C12" i="20"/>
  <c r="C11" i="20"/>
  <c r="F47" i="12"/>
  <c r="F45" i="13"/>
  <c r="D43" i="20"/>
  <c r="D47" i="20"/>
  <c r="D49" i="20"/>
  <c r="B28" i="6"/>
  <c r="D11" i="20"/>
  <c r="E12" i="22"/>
  <c r="E12" i="20"/>
  <c r="D12" i="20"/>
  <c r="C48" i="6"/>
  <c r="D46" i="6"/>
  <c r="C43" i="20"/>
  <c r="C20" i="20"/>
  <c r="B40" i="24"/>
  <c r="B34" i="24"/>
  <c r="D37" i="25"/>
  <c r="D34" i="24"/>
  <c r="C45" i="20"/>
  <c r="E45" i="22"/>
  <c r="E45" i="20"/>
  <c r="E20" i="22"/>
  <c r="E20" i="20"/>
  <c r="D51" i="25"/>
  <c r="D48" i="24"/>
  <c r="D27" i="25"/>
  <c r="D24" i="24"/>
  <c r="C16" i="24"/>
  <c r="C10" i="24"/>
  <c r="D13" i="25"/>
  <c r="D10" i="24"/>
  <c r="C8" i="6"/>
  <c r="B8" i="6"/>
  <c r="E32" i="22"/>
  <c r="E32" i="20"/>
  <c r="C32" i="20"/>
  <c r="C33" i="20"/>
  <c r="E11" i="20"/>
  <c r="B11" i="25"/>
  <c r="D19" i="25"/>
  <c r="D16" i="24"/>
  <c r="E47" i="22"/>
  <c r="E47" i="20"/>
  <c r="C47" i="20"/>
  <c r="D41" i="20"/>
  <c r="D32" i="20"/>
  <c r="C31" i="24"/>
  <c r="B39" i="24"/>
  <c r="C8" i="24"/>
  <c r="D11" i="25"/>
  <c r="D8" i="24"/>
  <c r="G28" i="12"/>
  <c r="G26" i="13"/>
  <c r="E43" i="22"/>
  <c r="E43" i="20"/>
  <c r="D26" i="13"/>
  <c r="D43" i="25"/>
  <c r="D40" i="24"/>
  <c r="B47" i="12"/>
  <c r="B45" i="13"/>
  <c r="C41" i="20"/>
  <c r="E41" i="22"/>
  <c r="E41" i="20"/>
  <c r="B34" i="25"/>
  <c r="B8" i="24"/>
  <c r="C49" i="20"/>
  <c r="E49" i="22"/>
  <c r="E49" i="20"/>
  <c r="C39" i="24"/>
  <c r="C53" i="24"/>
  <c r="B53" i="24"/>
  <c r="B46" i="6"/>
  <c r="B48" i="6"/>
  <c r="D42" i="25"/>
  <c r="D39" i="24"/>
  <c r="B31" i="24"/>
  <c r="D34" i="25"/>
  <c r="D31" i="24"/>
  <c r="D56" i="25"/>
  <c r="D53" i="24"/>
  <c r="G47" i="12"/>
  <c r="G45" i="13"/>
  <c r="E47" i="12"/>
  <c r="E45" i="13"/>
</calcChain>
</file>

<file path=xl/sharedStrings.xml><?xml version="1.0" encoding="utf-8"?>
<sst xmlns="http://schemas.openxmlformats.org/spreadsheetml/2006/main" count="473" uniqueCount="379">
  <si>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</si>
  <si>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</si>
  <si>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</si>
  <si>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</si>
  <si>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</si>
  <si>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</si>
  <si>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</si>
  <si>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</si>
  <si>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</si>
  <si>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</si>
  <si>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</si>
  <si>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</si>
  <si>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</si>
  <si>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</si>
  <si>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</si>
  <si>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</si>
  <si>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</si>
  <si>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</si>
  <si>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</si>
  <si>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</si>
  <si>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</si>
  <si>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</si>
  <si>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</si>
  <si>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</si>
  <si>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</si>
  <si>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</si>
  <si>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</si>
  <si>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</si>
  <si>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</si>
  <si>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</si>
  <si>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</si>
  <si>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</si>
  <si>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</si>
  <si>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</si>
  <si>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</si>
  <si>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</si>
  <si>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</si>
  <si>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</si>
  <si>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</si>
  <si>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</si>
  <si>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</si>
  <si>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</si>
  <si>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</si>
  <si>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</si>
  <si>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</si>
  <si>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</si>
  <si>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</si>
  <si>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</si>
  <si>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</si>
  <si>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</si>
  <si>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</si>
  <si>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</si>
  <si>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</si>
  <si>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</si>
  <si>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</si>
  <si>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</si>
  <si>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</si>
  <si>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</si>
  <si>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</si>
  <si>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</si>
  <si>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</si>
  <si>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</si>
  <si>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</si>
  <si>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</si>
  <si>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</si>
  <si>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</si>
  <si>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</si>
  <si>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</si>
  <si>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</si>
  <si>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</si>
  <si>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</si>
  <si>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</si>
  <si>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</si>
  <si>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</si>
  <si>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</si>
  <si>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</si>
  <si>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</si>
  <si>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</si>
  <si>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</si>
  <si>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</si>
  <si>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</si>
  <si>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</si>
  <si>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</si>
  <si>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</si>
  <si>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</si>
  <si>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</si>
  <si>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</si>
  <si>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</si>
  <si>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</si>
  <si>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</si>
  <si>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</si>
  <si>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</si>
  <si>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</si>
  <si>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</si>
  <si>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</si>
  <si>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</si>
  <si>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</si>
  <si>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</si>
  <si>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</si>
  <si>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</si>
  <si>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</si>
  <si>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</si>
  <si>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</si>
  <si>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</si>
  <si>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</si>
  <si>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</si>
  <si>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</si>
  <si>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</si>
  <si>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</si>
  <si>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</si>
  <si>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</si>
  <si>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</si>
  <si>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</si>
  <si>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</si>
  <si>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</si>
  <si>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</si>
  <si>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</si>
  <si>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</si>
  <si>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</si>
  <si>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</si>
  <si>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</si>
  <si>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</si>
  <si>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</si>
  <si>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</si>
  <si>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</si>
  <si>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</si>
  <si>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</si>
  <si>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</si>
  <si>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</si>
  <si>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</si>
  <si>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</si>
  <si>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</si>
  <si>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</si>
  <si>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</si>
  <si>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</si>
  <si>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</si>
  <si>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</si>
  <si>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</si>
  <si>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</si>
  <si>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</si>
  <si>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</si>
  <si>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</si>
  <si>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</si>
  <si>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</si>
  <si>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</si>
  <si>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</si>
  <si>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</si>
  <si>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</si>
  <si>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</si>
  <si>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</si>
  <si>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</si>
  <si>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</si>
  <si>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</si>
  <si>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</si>
  <si>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</si>
  <si>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</si>
  <si>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</si>
  <si>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</si>
  <si>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</si>
  <si>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</si>
  <si>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</si>
  <si>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</si>
  <si>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</si>
  <si>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</si>
  <si>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</si>
  <si>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</si>
  <si>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</si>
  <si>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</si>
  <si>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</si>
  <si>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</si>
  <si>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</si>
  <si>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</si>
  <si>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</si>
  <si>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</si>
  <si>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</si>
  <si>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</si>
  <si>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</si>
  <si>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</si>
  <si>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</si>
  <si>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</si>
  <si>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</si>
  <si>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</si>
  <si>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</si>
  <si>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</si>
  <si>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</si>
  <si>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</si>
  <si>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</si>
  <si>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</si>
  <si>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</si>
  <si>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</si>
  <si>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</si>
  <si>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</si>
  <si>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</si>
  <si>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</si>
  <si>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</si>
  <si>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</si>
  <si>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</si>
  <si>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</si>
  <si>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</si>
  <si>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</si>
  <si>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</si>
  <si>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</si>
  <si>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</si>
  <si>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</si>
  <si>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</si>
  <si>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</si>
  <si>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</si>
  <si>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</si>
  <si>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</si>
  <si>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</si>
  <si>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</si>
  <si>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</si>
  <si>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</si>
  <si>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</si>
  <si>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</si>
  <si>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</si>
  <si>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</si>
  <si>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</si>
  <si>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</si>
  <si>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</si>
  <si>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</si>
  <si>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</si>
  <si>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</si>
  <si>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</si>
  <si>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</si>
  <si>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</si>
  <si>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</si>
  <si>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</si>
  <si>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</si>
  <si>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</si>
  <si>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</si>
  <si>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</si>
  <si>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</si>
  <si>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</si>
  <si>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</si>
  <si>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</si>
  <si>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</si>
  <si>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</si>
  <si>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</si>
  <si>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</si>
  <si>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</si>
  <si>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</si>
  <si>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</si>
  <si>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</si>
  <si>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</si>
  <si>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</si>
  <si>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</si>
  <si>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</si>
  <si>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</si>
  <si>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</si>
  <si>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</si>
  <si>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</si>
  <si>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</si>
  <si>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</si>
  <si>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</si>
  <si>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</si>
  <si>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</si>
  <si>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</si>
  <si>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</si>
  <si>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</si>
  <si>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</si>
  <si>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</si>
  <si>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</si>
  <si>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</si>
  <si>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</si>
  <si>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</si>
  <si>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</si>
  <si>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</si>
  <si>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</si>
  <si>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</si>
  <si>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</si>
  <si>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</si>
  <si>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</si>
  <si>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</si>
  <si>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</si>
  <si>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</si>
  <si>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</si>
  <si>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</si>
  <si>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</si>
  <si>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</si>
  <si>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</si>
  <si>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</si>
  <si>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</si>
  <si>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</si>
  <si>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</si>
  <si>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</si>
  <si>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</si>
  <si>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</si>
  <si>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</si>
  <si>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</si>
  <si>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</si>
  <si>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</si>
  <si>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</si>
  <si>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</si>
  <si>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</si>
  <si>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</si>
  <si>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</si>
  <si>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</si>
  <si>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</si>
  <si>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</si>
  <si>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</si>
  <si>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</si>
  <si>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</si>
  <si>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</si>
  <si>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</si>
  <si>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</si>
  <si>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</si>
  <si>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</si>
  <si>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</si>
  <si>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</si>
  <si>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</si>
  <si>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</si>
  <si>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</si>
  <si>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</si>
  <si>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</si>
  <si>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</si>
  <si>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</si>
  <si>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</si>
  <si>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</si>
  <si>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</si>
  <si>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</si>
  <si>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</si>
  <si>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</si>
  <si>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</si>
  <si>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</si>
  <si>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</si>
  <si>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</si>
  <si>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</si>
  <si>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</si>
  <si>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</si>
  <si>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</si>
  <si>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</si>
  <si>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</si>
  <si>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</si>
  <si>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</si>
  <si>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</si>
  <si>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</si>
  <si>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</si>
  <si>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</si>
  <si>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</si>
  <si>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</si>
  <si>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</si>
  <si>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</si>
  <si>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</si>
  <si>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</si>
  <si>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</si>
  <si>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</si>
  <si>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</si>
  <si>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</si>
  <si>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</si>
  <si>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</si>
  <si>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</si>
  <si>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</si>
  <si>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</si>
  <si>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</si>
  <si>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</si>
  <si>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</si>
  <si>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</si>
  <si>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</si>
  <si>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</si>
  <si>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</si>
  <si>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</si>
  <si>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</si>
  <si>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</si>
  <si>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</si>
  <si>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</si>
  <si>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</si>
  <si>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</si>
  <si>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</si>
  <si>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</si>
  <si>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</si>
  <si>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</si>
  <si>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</si>
  <si>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</si>
  <si>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</si>
  <si>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</si>
  <si>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</si>
  <si>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</si>
  <si>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Група Фершпед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</si>
</sst>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8"/>
      <name val="Arial"/>
      <charset val="204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71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Font="1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1" xfId="3" applyBorder="1" applyAlignment="1">
      <alignment vertical="center"/>
    </xf>
    <xf numFmtId="0" fontId="7" fillId="0" borderId="12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6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8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19" xfId="3" applyFont="1" applyBorder="1" applyAlignment="1" applyProtection="1">
      <alignment vertical="center"/>
    </xf>
    <xf numFmtId="0" fontId="4" fillId="0" borderId="20" xfId="3" applyFont="1" applyBorder="1" applyAlignment="1" applyProtection="1">
      <alignment vertical="center"/>
    </xf>
    <xf numFmtId="0" fontId="4" fillId="0" borderId="19" xfId="3" applyFont="1" applyBorder="1" applyAlignment="1" applyProtection="1">
      <alignment horizontal="left" vertical="center"/>
    </xf>
    <xf numFmtId="0" fontId="4" fillId="0" borderId="20" xfId="3" applyFont="1" applyBorder="1" applyAlignment="1" applyProtection="1">
      <alignment horizontal="left" vertical="center"/>
    </xf>
    <xf numFmtId="0" fontId="7" fillId="0" borderId="21" xfId="3" applyFont="1" applyBorder="1" applyAlignment="1" applyProtection="1">
      <alignment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24" xfId="3" applyBorder="1" applyAlignment="1" applyProtection="1">
      <alignment horizontal="left" vertical="center"/>
    </xf>
    <xf numFmtId="3" fontId="4" fillId="2" borderId="2" xfId="3" applyNumberFormat="1" applyFont="1" applyFill="1" applyBorder="1" applyProtection="1">
      <protection locked="0"/>
    </xf>
    <xf numFmtId="0" fontId="36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top"/>
    </xf>
    <xf numFmtId="0" fontId="21" fillId="0" borderId="29" xfId="3" applyFont="1" applyBorder="1" applyAlignment="1">
      <alignment horizontal="center" vertical="top"/>
    </xf>
    <xf numFmtId="0" fontId="21" fillId="0" borderId="30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5" fillId="0" borderId="0" xfId="3" applyFont="1" applyAlignment="1">
      <alignment horizontal="left" vertical="center"/>
    </xf>
    <xf numFmtId="49" fontId="4" fillId="0" borderId="25" xfId="3" applyNumberFormat="1" applyFont="1" applyBorder="1" applyAlignment="1" applyProtection="1">
      <alignment horizontal="left" vertical="center"/>
      <protection locked="0"/>
    </xf>
    <xf numFmtId="49" fontId="4" fillId="0" borderId="26" xfId="3" applyNumberFormat="1" applyFont="1" applyBorder="1" applyAlignment="1" applyProtection="1">
      <alignment horizontal="left" vertical="center"/>
      <protection locked="0"/>
    </xf>
    <xf numFmtId="49" fontId="4" fillId="0" borderId="27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6" fillId="0" borderId="0" xfId="2" applyAlignment="1">
      <alignment horizontal="left" vertical="center" indent="2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36" fillId="0" borderId="0" xfId="2" applyBorder="1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4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0" workbookViewId="0">
      <selection activeCell="C18" sqref="C18:G18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5"/>
      <c r="B1" s="216"/>
      <c r="C1" s="216"/>
      <c r="D1" s="216"/>
      <c r="E1" s="216"/>
      <c r="F1" s="216"/>
      <c r="G1" s="216"/>
      <c r="H1" s="217"/>
      <c r="I1" s="218"/>
      <c r="J1" s="218"/>
      <c r="K1" s="218"/>
      <c r="L1" s="218"/>
      <c r="M1" s="218"/>
      <c r="N1" s="218"/>
      <c r="O1" s="218"/>
      <c r="P1" s="218"/>
      <c r="Q1" s="218"/>
      <c r="R1" s="218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302</v>
      </c>
      <c r="U3" s="43" t="s">
        <v>303</v>
      </c>
      <c r="V3" s="43" t="s">
        <v>304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305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306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11"/>
      <c r="K6" s="211"/>
      <c r="L6" s="211"/>
      <c r="M6" s="211"/>
      <c r="N6" s="211"/>
      <c r="O6" s="211"/>
      <c r="P6" s="211"/>
      <c r="Q6" s="211"/>
      <c r="T6" s="51"/>
      <c r="U6" s="51">
        <v>2013</v>
      </c>
      <c r="V6" s="51" t="s">
        <v>307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11"/>
      <c r="K7" s="211"/>
      <c r="L7" s="211"/>
      <c r="M7" s="211"/>
      <c r="N7" s="211"/>
      <c r="O7" s="211"/>
      <c r="P7" s="211"/>
      <c r="Q7" s="211"/>
      <c r="T7" s="51"/>
      <c r="U7" s="51">
        <v>2014</v>
      </c>
      <c r="V7" s="51" t="s">
        <v>308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11"/>
      <c r="K8" s="211"/>
      <c r="L8" s="211"/>
      <c r="M8" s="211"/>
      <c r="N8" s="211"/>
      <c r="O8" s="211"/>
      <c r="P8" s="211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2" t="s">
        <v>309</v>
      </c>
      <c r="B9" s="213"/>
      <c r="C9" s="213"/>
      <c r="D9" s="213"/>
      <c r="E9" s="213"/>
      <c r="F9" s="213"/>
      <c r="G9" s="213"/>
      <c r="H9" s="214"/>
      <c r="I9" s="55"/>
      <c r="J9" s="211"/>
      <c r="K9" s="211"/>
      <c r="L9" s="211"/>
      <c r="M9" s="211"/>
      <c r="N9" s="211"/>
      <c r="O9" s="211"/>
      <c r="P9" s="211"/>
      <c r="Q9" s="211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2"/>
      <c r="B10" s="213"/>
      <c r="C10" s="213"/>
      <c r="D10" s="213"/>
      <c r="E10" s="213"/>
      <c r="F10" s="213"/>
      <c r="G10" s="213"/>
      <c r="H10" s="214"/>
      <c r="J10" s="211"/>
      <c r="K10" s="211"/>
      <c r="L10" s="211"/>
      <c r="M10" s="211"/>
      <c r="N10" s="211"/>
      <c r="O10" s="211"/>
      <c r="P10" s="211"/>
      <c r="Q10" s="211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11"/>
      <c r="K11" s="211"/>
      <c r="L11" s="211"/>
      <c r="M11" s="211"/>
      <c r="N11" s="211"/>
      <c r="O11" s="211"/>
      <c r="P11" s="211"/>
      <c r="Q11" s="211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11"/>
      <c r="K12" s="211"/>
      <c r="L12" s="211"/>
      <c r="M12" s="211"/>
      <c r="N12" s="211"/>
      <c r="O12" s="211"/>
      <c r="P12" s="211"/>
      <c r="Q12" s="211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11"/>
      <c r="K13" s="211"/>
      <c r="L13" s="211"/>
      <c r="M13" s="211"/>
      <c r="N13" s="211"/>
      <c r="O13" s="211"/>
      <c r="P13" s="211"/>
      <c r="Q13" s="211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11"/>
      <c r="K14" s="211"/>
      <c r="L14" s="211"/>
      <c r="M14" s="211"/>
      <c r="N14" s="211"/>
      <c r="O14" s="211"/>
      <c r="P14" s="211"/>
      <c r="Q14" s="211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11"/>
      <c r="K15" s="211"/>
      <c r="L15" s="211"/>
      <c r="M15" s="211"/>
      <c r="N15" s="211"/>
      <c r="O15" s="211"/>
      <c r="P15" s="211"/>
      <c r="Q15" s="211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11"/>
      <c r="K16" s="211"/>
      <c r="L16" s="211"/>
      <c r="M16" s="211"/>
      <c r="N16" s="211"/>
      <c r="O16" s="211"/>
      <c r="P16" s="211"/>
      <c r="Q16" s="211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9"/>
      <c r="K17" s="219"/>
      <c r="L17" s="219"/>
      <c r="M17" s="219"/>
      <c r="N17" s="219"/>
      <c r="O17" s="219"/>
      <c r="P17" s="219"/>
      <c r="Q17" s="219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310</v>
      </c>
      <c r="C18" s="220" t="s">
        <v>378</v>
      </c>
      <c r="D18" s="221"/>
      <c r="E18" s="221"/>
      <c r="F18" s="221"/>
      <c r="G18" s="222"/>
      <c r="H18" s="50"/>
      <c r="I18" s="42"/>
      <c r="J18" s="223"/>
      <c r="K18" s="223"/>
      <c r="L18" s="223"/>
      <c r="M18" s="223"/>
      <c r="N18" s="223"/>
      <c r="O18" s="223"/>
      <c r="P18" s="223"/>
      <c r="Q18" s="223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311</v>
      </c>
      <c r="C19" s="228">
        <v>4057465</v>
      </c>
      <c r="D19" s="229"/>
      <c r="E19" s="229"/>
      <c r="F19" s="229"/>
      <c r="G19" s="230"/>
      <c r="H19" s="46"/>
      <c r="I19" s="42"/>
      <c r="J19" s="224"/>
      <c r="K19" s="224"/>
      <c r="L19" s="224"/>
      <c r="M19" s="224"/>
      <c r="N19" s="224"/>
      <c r="O19" s="224"/>
      <c r="P19" s="224"/>
      <c r="Q19" s="224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312</v>
      </c>
      <c r="C20" s="84" t="s">
        <v>237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313</v>
      </c>
      <c r="C21" s="85" t="s">
        <v>238</v>
      </c>
      <c r="D21" s="202"/>
      <c r="E21" s="202"/>
      <c r="F21" s="202"/>
      <c r="G21" s="203"/>
      <c r="H21" s="46"/>
      <c r="I21" s="42"/>
      <c r="J21" s="224"/>
      <c r="K21" s="224"/>
      <c r="L21" s="224"/>
      <c r="M21" s="224"/>
      <c r="N21" s="224"/>
      <c r="O21" s="224"/>
      <c r="P21" s="224"/>
      <c r="Q21" s="224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314</v>
      </c>
      <c r="C22" s="85" t="s">
        <v>306</v>
      </c>
      <c r="D22" s="202"/>
      <c r="E22" s="202"/>
      <c r="F22" s="202"/>
      <c r="G22" s="203"/>
      <c r="H22" s="46"/>
      <c r="J22" s="224"/>
      <c r="K22" s="224"/>
      <c r="L22" s="224"/>
      <c r="M22" s="224"/>
      <c r="N22" s="224"/>
      <c r="O22" s="224"/>
      <c r="P22" s="224"/>
      <c r="Q22" s="224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315</v>
      </c>
      <c r="C23" s="86">
        <v>2018</v>
      </c>
      <c r="D23" s="202"/>
      <c r="E23" s="202"/>
      <c r="F23" s="202"/>
      <c r="G23" s="203"/>
      <c r="H23" s="46"/>
      <c r="J23" s="224"/>
      <c r="K23" s="224"/>
      <c r="L23" s="224"/>
      <c r="M23" s="224"/>
      <c r="N23" s="224"/>
      <c r="O23" s="224"/>
      <c r="P23" s="224"/>
      <c r="Q23" s="224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24"/>
      <c r="K24" s="224"/>
      <c r="L24" s="224"/>
      <c r="M24" s="224"/>
      <c r="N24" s="224"/>
      <c r="O24" s="224"/>
      <c r="P24" s="224"/>
      <c r="Q24" s="224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3"/>
      <c r="K25" s="223"/>
      <c r="L25" s="223"/>
      <c r="M25" s="223"/>
      <c r="N25" s="223"/>
      <c r="O25" s="223"/>
      <c r="P25" s="223"/>
      <c r="Q25" s="223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4"/>
      <c r="K26" s="224"/>
      <c r="L26" s="224"/>
      <c r="M26" s="224"/>
      <c r="N26" s="224"/>
      <c r="O26" s="224"/>
      <c r="P26" s="224"/>
      <c r="Q26" s="224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316</v>
      </c>
      <c r="C27" s="47"/>
      <c r="D27" s="47"/>
      <c r="E27" s="47"/>
      <c r="F27" s="47"/>
      <c r="G27" s="47"/>
      <c r="H27" s="46"/>
      <c r="J27" s="224"/>
      <c r="K27" s="224"/>
      <c r="L27" s="224"/>
      <c r="M27" s="224"/>
      <c r="N27" s="224"/>
      <c r="O27" s="224"/>
      <c r="P27" s="224"/>
      <c r="Q27" s="224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31"/>
      <c r="C28" s="231"/>
      <c r="D28" s="231"/>
      <c r="E28" s="231"/>
      <c r="F28" s="231"/>
      <c r="G28" s="231"/>
      <c r="H28" s="232"/>
      <c r="J28" s="224"/>
      <c r="K28" s="224"/>
      <c r="L28" s="224"/>
      <c r="M28" s="224"/>
      <c r="N28" s="224"/>
      <c r="O28" s="224"/>
      <c r="P28" s="224"/>
      <c r="Q28" s="224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6" t="s">
        <v>321</v>
      </c>
      <c r="C29" s="226"/>
      <c r="D29" s="226"/>
      <c r="E29" s="226"/>
      <c r="F29" s="226"/>
      <c r="G29" s="226"/>
      <c r="H29" s="227"/>
      <c r="J29" s="224"/>
      <c r="K29" s="224"/>
      <c r="L29" s="224"/>
      <c r="M29" s="224"/>
      <c r="N29" s="224"/>
      <c r="O29" s="224"/>
      <c r="P29" s="224"/>
      <c r="Q29" s="224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6" t="s">
        <v>317</v>
      </c>
      <c r="C30" s="226"/>
      <c r="D30" s="226"/>
      <c r="E30" s="226"/>
      <c r="F30" s="226"/>
      <c r="G30" s="226"/>
      <c r="H30" s="227"/>
      <c r="J30" s="225"/>
      <c r="K30" s="225"/>
      <c r="L30" s="225"/>
      <c r="M30" s="225"/>
      <c r="N30" s="225"/>
      <c r="O30" s="225"/>
      <c r="P30" s="225"/>
      <c r="Q30" s="225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6" t="s">
        <v>322</v>
      </c>
      <c r="C31" s="226"/>
      <c r="D31" s="226"/>
      <c r="E31" s="226"/>
      <c r="F31" s="226"/>
      <c r="G31" s="226"/>
      <c r="H31" s="227"/>
      <c r="J31" s="225"/>
      <c r="K31" s="225"/>
      <c r="L31" s="225"/>
      <c r="M31" s="225"/>
      <c r="N31" s="225"/>
      <c r="O31" s="225"/>
      <c r="P31" s="225"/>
      <c r="Q31" s="225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6" t="s">
        <v>323</v>
      </c>
      <c r="C32" s="226"/>
      <c r="D32" s="226"/>
      <c r="E32" s="226"/>
      <c r="F32" s="226"/>
      <c r="G32" s="226"/>
      <c r="H32" s="227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25"/>
      <c r="K33" s="225"/>
      <c r="L33" s="225"/>
      <c r="M33" s="225"/>
      <c r="N33" s="225"/>
      <c r="O33" s="225"/>
      <c r="P33" s="225"/>
      <c r="Q33" s="225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25"/>
      <c r="K34" s="225"/>
      <c r="L34" s="225"/>
      <c r="M34" s="225"/>
      <c r="N34" s="225"/>
      <c r="O34" s="225"/>
      <c r="P34" s="225"/>
      <c r="Q34" s="225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25"/>
      <c r="K35" s="225"/>
      <c r="L35" s="225"/>
      <c r="M35" s="225"/>
      <c r="N35" s="225"/>
      <c r="O35" s="225"/>
      <c r="P35" s="225"/>
      <c r="Q35" s="225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25"/>
      <c r="K36" s="225"/>
      <c r="L36" s="225"/>
      <c r="M36" s="225"/>
      <c r="N36" s="225"/>
      <c r="O36" s="225"/>
      <c r="P36" s="225"/>
      <c r="Q36" s="225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25"/>
      <c r="K37" s="225"/>
      <c r="L37" s="225"/>
      <c r="M37" s="225"/>
      <c r="N37" s="225"/>
      <c r="O37" s="225"/>
      <c r="P37" s="225"/>
      <c r="Q37" s="225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25"/>
      <c r="K38" s="225"/>
      <c r="L38" s="225"/>
      <c r="M38" s="225"/>
      <c r="N38" s="225"/>
      <c r="O38" s="225"/>
      <c r="P38" s="225"/>
      <c r="Q38" s="225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25"/>
      <c r="K39" s="225"/>
      <c r="L39" s="225"/>
      <c r="M39" s="225"/>
      <c r="N39" s="225"/>
      <c r="O39" s="225"/>
      <c r="P39" s="225"/>
      <c r="Q39" s="225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25"/>
      <c r="K40" s="225"/>
      <c r="L40" s="225"/>
      <c r="M40" s="225"/>
      <c r="N40" s="225"/>
      <c r="O40" s="225"/>
      <c r="P40" s="225"/>
      <c r="Q40" s="225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40:Q40"/>
    <mergeCell ref="J36:Q36"/>
    <mergeCell ref="J37:Q37"/>
    <mergeCell ref="J38:Q38"/>
    <mergeCell ref="J39:Q39"/>
    <mergeCell ref="B28:H28"/>
    <mergeCell ref="J28:Q28"/>
    <mergeCell ref="B29:H29"/>
    <mergeCell ref="J35:Q35"/>
    <mergeCell ref="J29:Q29"/>
    <mergeCell ref="B31:H31"/>
    <mergeCell ref="B32:H32"/>
    <mergeCell ref="B30:H30"/>
    <mergeCell ref="J30:Q30"/>
    <mergeCell ref="J31:Q31"/>
    <mergeCell ref="C19:G19"/>
    <mergeCell ref="J19:Q19"/>
    <mergeCell ref="J21:Q21"/>
    <mergeCell ref="J22:Q22"/>
    <mergeCell ref="J23:Q23"/>
    <mergeCell ref="J24:Q24"/>
    <mergeCell ref="J33:Q33"/>
    <mergeCell ref="J34:Q34"/>
    <mergeCell ref="J25:Q25"/>
    <mergeCell ref="J26:Q26"/>
    <mergeCell ref="J27:Q27"/>
    <mergeCell ref="J11:Q11"/>
    <mergeCell ref="J12:Q12"/>
    <mergeCell ref="J17:Q17"/>
    <mergeCell ref="C18:G18"/>
    <mergeCell ref="J18:Q18"/>
    <mergeCell ref="J13:Q13"/>
    <mergeCell ref="J15:Q15"/>
    <mergeCell ref="J16:Q16"/>
    <mergeCell ref="J14:Q14"/>
    <mergeCell ref="J8:P8"/>
    <mergeCell ref="A9:H10"/>
    <mergeCell ref="J9:Q9"/>
    <mergeCell ref="A1:H1"/>
    <mergeCell ref="I1:R1"/>
    <mergeCell ref="J6:Q6"/>
    <mergeCell ref="J7:Q7"/>
    <mergeCell ref="J10:Q10"/>
  </mergeCells>
  <phoneticPr fontId="35" type="noConversion"/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zoomScale="120" workbookViewId="0">
      <selection activeCell="D18" sqref="D18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310</v>
      </c>
      <c r="B1" s="233" t="str">
        <f>'ФИ-Почетна'!$C$18</f>
        <v>Група Фершпед АД Скопје</v>
      </c>
      <c r="C1" s="233"/>
      <c r="D1" s="233"/>
    </row>
    <row r="2" spans="1:6" x14ac:dyDescent="0.2">
      <c r="A2" s="99" t="s">
        <v>318</v>
      </c>
      <c r="B2" s="101" t="str">
        <f>'ФИ-Почетна'!$C$22</f>
        <v>01.01 - 30.06</v>
      </c>
      <c r="C2" s="102"/>
      <c r="D2" s="103"/>
    </row>
    <row r="3" spans="1:6" x14ac:dyDescent="0.2">
      <c r="A3" s="99" t="s">
        <v>315</v>
      </c>
      <c r="B3" s="101">
        <f>'ФИ-Почетна'!$C$23</f>
        <v>2018</v>
      </c>
      <c r="C3" s="102"/>
      <c r="D3" s="103"/>
    </row>
    <row r="4" spans="1:6" x14ac:dyDescent="0.2">
      <c r="A4" s="104" t="s">
        <v>319</v>
      </c>
      <c r="B4" s="105" t="str">
        <f>'ФИ-Почетна'!$C$20</f>
        <v>да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6" t="s">
        <v>375</v>
      </c>
      <c r="B6" s="236"/>
      <c r="C6" s="236"/>
      <c r="D6" s="236"/>
      <c r="F6" s="107"/>
    </row>
    <row r="7" spans="1:6" x14ac:dyDescent="0.2">
      <c r="A7" s="234" t="s">
        <v>376</v>
      </c>
      <c r="B7" s="234"/>
      <c r="C7" s="234"/>
      <c r="D7" s="234"/>
      <c r="F7" s="107"/>
    </row>
    <row r="8" spans="1:6" ht="12.75" customHeight="1" thickBot="1" x14ac:dyDescent="0.25">
      <c r="A8" s="106"/>
      <c r="B8" s="235" t="s">
        <v>24</v>
      </c>
      <c r="C8" s="235"/>
      <c r="D8" s="235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SUM(B12+B13+B19)</f>
        <v>2583916</v>
      </c>
      <c r="C11" s="75">
        <f>SUM(C12+C13+C19)</f>
        <v>2598843</v>
      </c>
      <c r="D11" s="75">
        <f t="shared" ref="D11:D35" si="0">IF(B11&lt;=0,0,C11/B11*100)</f>
        <v>100.57768905800344</v>
      </c>
      <c r="F11" s="111"/>
    </row>
    <row r="12" spans="1:6" ht="14.25" thickTop="1" thickBot="1" x14ac:dyDescent="0.25">
      <c r="A12" s="87" t="s">
        <v>160</v>
      </c>
      <c r="B12" s="94">
        <v>9173</v>
      </c>
      <c r="C12" s="94">
        <v>7905</v>
      </c>
      <c r="D12" s="75">
        <f t="shared" si="0"/>
        <v>86.176823285729867</v>
      </c>
      <c r="F12" s="111"/>
    </row>
    <row r="13" spans="1:6" ht="14.25" thickTop="1" thickBot="1" x14ac:dyDescent="0.25">
      <c r="A13" s="87" t="s">
        <v>292</v>
      </c>
      <c r="B13" s="75">
        <f>SUM(B14:B17)</f>
        <v>1936401</v>
      </c>
      <c r="C13" s="75">
        <f>SUM(C14:C18)</f>
        <v>1934941</v>
      </c>
      <c r="D13" s="75">
        <f t="shared" si="0"/>
        <v>99.924602393822354</v>
      </c>
      <c r="F13" s="111"/>
    </row>
    <row r="14" spans="1:6" ht="14.25" thickTop="1" thickBot="1" x14ac:dyDescent="0.25">
      <c r="A14" s="88" t="s">
        <v>296</v>
      </c>
      <c r="B14" s="77">
        <v>1643722</v>
      </c>
      <c r="C14" s="77">
        <v>1610240</v>
      </c>
      <c r="D14" s="76">
        <f t="shared" si="0"/>
        <v>97.96303754527834</v>
      </c>
      <c r="F14" s="111"/>
    </row>
    <row r="15" spans="1:6" ht="27" thickTop="1" thickBot="1" x14ac:dyDescent="0.25">
      <c r="A15" s="88" t="s">
        <v>259</v>
      </c>
      <c r="B15" s="77">
        <v>225310</v>
      </c>
      <c r="C15" s="77">
        <v>235744</v>
      </c>
      <c r="D15" s="76">
        <f t="shared" si="0"/>
        <v>104.63095290932493</v>
      </c>
      <c r="F15" s="111"/>
    </row>
    <row r="16" spans="1:6" ht="14.25" thickTop="1" thickBot="1" x14ac:dyDescent="0.25">
      <c r="A16" s="88" t="s">
        <v>260</v>
      </c>
      <c r="B16" s="77">
        <v>55377</v>
      </c>
      <c r="C16" s="77">
        <v>49521</v>
      </c>
      <c r="D16" s="76">
        <f>SUM(C16/B16*100)</f>
        <v>89.42521263340376</v>
      </c>
      <c r="F16" s="111"/>
    </row>
    <row r="17" spans="1:6" ht="14.25" thickTop="1" thickBot="1" x14ac:dyDescent="0.25">
      <c r="A17" s="88" t="s">
        <v>163</v>
      </c>
      <c r="B17" s="77">
        <v>11992</v>
      </c>
      <c r="C17" s="77">
        <v>39436</v>
      </c>
      <c r="D17" s="76">
        <f t="shared" si="0"/>
        <v>328.85256837891927</v>
      </c>
      <c r="F17" s="111"/>
    </row>
    <row r="18" spans="1:6" ht="14.25" thickTop="1" thickBot="1" x14ac:dyDescent="0.25">
      <c r="A18" s="87" t="s">
        <v>293</v>
      </c>
      <c r="B18" s="94"/>
      <c r="C18" s="94"/>
      <c r="D18" s="75"/>
      <c r="F18" s="111"/>
    </row>
    <row r="19" spans="1:6" ht="14.25" thickTop="1" thickBot="1" x14ac:dyDescent="0.25">
      <c r="A19" s="87" t="s">
        <v>294</v>
      </c>
      <c r="B19" s="75">
        <f>SUM(B20:B24)</f>
        <v>638342</v>
      </c>
      <c r="C19" s="75">
        <f>SUM(C20:C24)</f>
        <v>655997</v>
      </c>
      <c r="D19" s="75">
        <f t="shared" si="0"/>
        <v>102.76575879387538</v>
      </c>
      <c r="F19" s="111"/>
    </row>
    <row r="20" spans="1:6" ht="14.25" thickTop="1" thickBot="1" x14ac:dyDescent="0.25">
      <c r="A20" s="88" t="s">
        <v>161</v>
      </c>
      <c r="B20" s="77"/>
      <c r="C20" s="77"/>
      <c r="D20" s="76"/>
      <c r="F20" s="111"/>
    </row>
    <row r="21" spans="1:6" ht="14.25" thickTop="1" thickBot="1" x14ac:dyDescent="0.25">
      <c r="A21" s="88" t="s">
        <v>162</v>
      </c>
      <c r="B21" s="77">
        <v>536274</v>
      </c>
      <c r="C21" s="77">
        <v>401494</v>
      </c>
      <c r="D21" s="76">
        <f t="shared" si="0"/>
        <v>74.867325285208679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11751</v>
      </c>
      <c r="C23" s="77">
        <v>141342</v>
      </c>
      <c r="D23" s="76">
        <f t="shared" si="0"/>
        <v>1202.8082716364565</v>
      </c>
      <c r="F23" s="111"/>
    </row>
    <row r="24" spans="1:6" ht="14.25" thickTop="1" thickBot="1" x14ac:dyDescent="0.25">
      <c r="A24" s="88" t="s">
        <v>262</v>
      </c>
      <c r="B24" s="77">
        <v>90317</v>
      </c>
      <c r="C24" s="77">
        <v>113161</v>
      </c>
      <c r="D24" s="76">
        <f t="shared" si="0"/>
        <v>125.29313418293344</v>
      </c>
      <c r="F24" s="111"/>
    </row>
    <row r="25" spans="1:6" ht="15.75" customHeight="1" thickTop="1" thickBot="1" x14ac:dyDescent="0.25">
      <c r="A25" s="87" t="s">
        <v>295</v>
      </c>
      <c r="B25" s="94"/>
      <c r="C25" s="94">
        <v>5000</v>
      </c>
      <c r="D25" s="75"/>
      <c r="F25" s="111"/>
    </row>
    <row r="26" spans="1:6" ht="14.25" thickTop="1" thickBot="1" x14ac:dyDescent="0.25">
      <c r="A26" s="87" t="s">
        <v>165</v>
      </c>
      <c r="B26" s="94"/>
      <c r="C26" s="94"/>
      <c r="D26" s="75"/>
      <c r="F26" s="111"/>
    </row>
    <row r="27" spans="1:6" ht="14.25" thickTop="1" thickBot="1" x14ac:dyDescent="0.25">
      <c r="A27" s="87" t="s">
        <v>172</v>
      </c>
      <c r="B27" s="75">
        <f>SUM(B28:B33)</f>
        <v>1735182</v>
      </c>
      <c r="C27" s="75">
        <f>SUM(C28:C33)</f>
        <v>1655454</v>
      </c>
      <c r="D27" s="75">
        <f t="shared" si="0"/>
        <v>95.405208214469724</v>
      </c>
      <c r="F27" s="111"/>
    </row>
    <row r="28" spans="1:6" ht="14.25" thickTop="1" thickBot="1" x14ac:dyDescent="0.25">
      <c r="A28" s="89" t="s">
        <v>166</v>
      </c>
      <c r="B28" s="77">
        <v>526278</v>
      </c>
      <c r="C28" s="77">
        <v>488876</v>
      </c>
      <c r="D28" s="76">
        <f>SUM(C28/B28*100)</f>
        <v>92.893109725278279</v>
      </c>
      <c r="F28" s="111"/>
    </row>
    <row r="29" spans="1:6" ht="15.75" customHeight="1" thickTop="1" thickBot="1" x14ac:dyDescent="0.25">
      <c r="A29" s="89" t="s">
        <v>167</v>
      </c>
      <c r="B29" s="77">
        <v>508328</v>
      </c>
      <c r="C29" s="77">
        <v>474149</v>
      </c>
      <c r="D29" s="76">
        <f>SUM(C29/B29*100)</f>
        <v>93.276191750208525</v>
      </c>
      <c r="F29" s="111"/>
    </row>
    <row r="30" spans="1:6" ht="14.25" thickTop="1" thickBot="1" x14ac:dyDescent="0.25">
      <c r="A30" s="89" t="s">
        <v>168</v>
      </c>
      <c r="B30" s="77">
        <v>77900</v>
      </c>
      <c r="C30" s="77">
        <v>116877</v>
      </c>
      <c r="D30" s="76">
        <f t="shared" si="0"/>
        <v>150.0346598202824</v>
      </c>
      <c r="F30" s="111"/>
    </row>
    <row r="31" spans="1:6" ht="14.25" thickTop="1" thickBot="1" x14ac:dyDescent="0.25">
      <c r="A31" s="89" t="s">
        <v>169</v>
      </c>
      <c r="B31" s="77">
        <v>530216</v>
      </c>
      <c r="C31" s="77">
        <v>491867</v>
      </c>
      <c r="D31" s="76">
        <f t="shared" si="0"/>
        <v>92.767287294234805</v>
      </c>
      <c r="F31" s="111"/>
    </row>
    <row r="32" spans="1:6" ht="14.25" thickTop="1" thickBot="1" x14ac:dyDescent="0.25">
      <c r="A32" s="89" t="s">
        <v>170</v>
      </c>
      <c r="B32" s="77">
        <v>75869</v>
      </c>
      <c r="C32" s="77">
        <v>49724</v>
      </c>
      <c r="D32" s="76">
        <f t="shared" si="0"/>
        <v>65.539284819886916</v>
      </c>
      <c r="F32" s="111"/>
    </row>
    <row r="33" spans="1:6" ht="14.25" thickTop="1" thickBot="1" x14ac:dyDescent="0.25">
      <c r="A33" s="89" t="s">
        <v>300</v>
      </c>
      <c r="B33" s="77">
        <v>16591</v>
      </c>
      <c r="C33" s="77">
        <v>33961</v>
      </c>
      <c r="D33" s="76">
        <f t="shared" si="0"/>
        <v>204.69531673799048</v>
      </c>
      <c r="F33" s="111"/>
    </row>
    <row r="34" spans="1:6" ht="14.25" thickTop="1" thickBot="1" x14ac:dyDescent="0.25">
      <c r="A34" s="90" t="s">
        <v>173</v>
      </c>
      <c r="B34" s="75">
        <f>SUM(B11+B27)</f>
        <v>4319098</v>
      </c>
      <c r="C34" s="75">
        <f>SUM(C11+C25+C27)</f>
        <v>4259297</v>
      </c>
      <c r="D34" s="75">
        <f t="shared" si="0"/>
        <v>98.615428499191268</v>
      </c>
      <c r="F34" s="111"/>
    </row>
    <row r="35" spans="1:6" ht="14.25" thickTop="1" thickBot="1" x14ac:dyDescent="0.25">
      <c r="A35" s="41" t="s">
        <v>171</v>
      </c>
      <c r="B35" s="77">
        <v>11</v>
      </c>
      <c r="C35" s="77">
        <v>1</v>
      </c>
      <c r="D35" s="76">
        <f t="shared" si="0"/>
        <v>9.0909090909090917</v>
      </c>
      <c r="F35" s="111"/>
    </row>
    <row r="36" spans="1:6" ht="14.25" thickTop="1" thickBot="1" x14ac:dyDescent="0.25">
      <c r="A36" s="81" t="s">
        <v>263</v>
      </c>
      <c r="B36" s="210"/>
      <c r="C36" s="210"/>
      <c r="D36" s="80"/>
      <c r="F36" s="111"/>
    </row>
    <row r="37" spans="1:6" ht="14.25" thickTop="1" thickBot="1" x14ac:dyDescent="0.25">
      <c r="A37" s="91" t="s">
        <v>264</v>
      </c>
      <c r="B37" s="75">
        <f>SUM(B38:B41)</f>
        <v>3161362</v>
      </c>
      <c r="C37" s="75">
        <f>SUM(C38:C41)</f>
        <v>3313520</v>
      </c>
      <c r="D37" s="75">
        <f t="shared" ref="D37:D57" si="1">IF(B37&lt;=0,0,C37/B37*100)</f>
        <v>104.81305209590045</v>
      </c>
      <c r="F37" s="111"/>
    </row>
    <row r="38" spans="1:6" ht="14.25" thickTop="1" thickBot="1" x14ac:dyDescent="0.25">
      <c r="A38" s="88" t="s">
        <v>297</v>
      </c>
      <c r="B38" s="77">
        <v>246178</v>
      </c>
      <c r="C38" s="77">
        <v>246178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876781</v>
      </c>
      <c r="C39" s="77">
        <v>876328</v>
      </c>
      <c r="D39" s="76">
        <f t="shared" si="1"/>
        <v>99.948333734421709</v>
      </c>
      <c r="F39" s="111"/>
    </row>
    <row r="40" spans="1:6" ht="14.25" thickTop="1" thickBot="1" x14ac:dyDescent="0.25">
      <c r="A40" s="88" t="s">
        <v>128</v>
      </c>
      <c r="B40" s="77">
        <v>2038403</v>
      </c>
      <c r="C40" s="77">
        <v>2191014</v>
      </c>
      <c r="D40" s="76">
        <f t="shared" si="1"/>
        <v>107.48679235656542</v>
      </c>
      <c r="F40" s="111"/>
    </row>
    <row r="41" spans="1:6" ht="14.25" thickTop="1" thickBot="1" x14ac:dyDescent="0.25">
      <c r="A41" s="88" t="s">
        <v>177</v>
      </c>
      <c r="B41" s="77"/>
      <c r="C41" s="77"/>
      <c r="D41" s="76"/>
      <c r="F41" s="111"/>
    </row>
    <row r="42" spans="1:6" ht="14.25" thickTop="1" thickBot="1" x14ac:dyDescent="0.25">
      <c r="A42" s="93" t="s">
        <v>184</v>
      </c>
      <c r="B42" s="75">
        <f>SUM(B43+B51)</f>
        <v>1157736</v>
      </c>
      <c r="C42" s="75">
        <f>SUM(C43+C51)</f>
        <v>945777</v>
      </c>
      <c r="D42" s="75">
        <f t="shared" si="1"/>
        <v>81.691940131428936</v>
      </c>
      <c r="F42" s="111"/>
    </row>
    <row r="43" spans="1:6" ht="14.25" thickTop="1" thickBot="1" x14ac:dyDescent="0.25">
      <c r="A43" s="90" t="s">
        <v>178</v>
      </c>
      <c r="B43" s="75">
        <f>SUM(B44:B50)</f>
        <v>700681</v>
      </c>
      <c r="C43" s="75">
        <f>SUM(C44:C50)</f>
        <v>658557</v>
      </c>
      <c r="D43" s="75">
        <f t="shared" si="1"/>
        <v>93.988134400675918</v>
      </c>
      <c r="F43" s="111"/>
    </row>
    <row r="44" spans="1:6" ht="14.25" thickTop="1" thickBot="1" x14ac:dyDescent="0.25">
      <c r="A44" s="88" t="s">
        <v>179</v>
      </c>
      <c r="B44" s="77">
        <v>336807</v>
      </c>
      <c r="C44" s="77">
        <v>359620</v>
      </c>
      <c r="D44" s="76">
        <f t="shared" si="1"/>
        <v>106.773315281452</v>
      </c>
      <c r="F44" s="107"/>
    </row>
    <row r="45" spans="1:6" ht="14.25" thickTop="1" thickBot="1" x14ac:dyDescent="0.25">
      <c r="A45" s="89" t="s">
        <v>266</v>
      </c>
      <c r="B45" s="77">
        <v>198790</v>
      </c>
      <c r="C45" s="77">
        <v>158963</v>
      </c>
      <c r="D45" s="76">
        <f t="shared" si="1"/>
        <v>79.96529000452739</v>
      </c>
      <c r="F45" s="107"/>
    </row>
    <row r="46" spans="1:6" ht="14.25" thickTop="1" thickBot="1" x14ac:dyDescent="0.25">
      <c r="A46" s="89" t="s">
        <v>180</v>
      </c>
      <c r="B46" s="77"/>
      <c r="C46" s="77"/>
      <c r="D46" s="76"/>
      <c r="F46" s="107"/>
    </row>
    <row r="47" spans="1:6" ht="14.25" thickTop="1" thickBot="1" x14ac:dyDescent="0.25">
      <c r="A47" s="89" t="s">
        <v>181</v>
      </c>
      <c r="B47" s="77">
        <v>10012</v>
      </c>
      <c r="C47" s="77">
        <v>13353</v>
      </c>
      <c r="D47" s="76">
        <f t="shared" si="1"/>
        <v>133.36995605273671</v>
      </c>
      <c r="F47" s="107"/>
    </row>
    <row r="48" spans="1:6" ht="14.25" thickTop="1" thickBot="1" x14ac:dyDescent="0.25">
      <c r="A48" s="89" t="s">
        <v>267</v>
      </c>
      <c r="B48" s="77">
        <v>98768</v>
      </c>
      <c r="C48" s="77">
        <v>71865</v>
      </c>
      <c r="D48" s="76">
        <f>SUM(C48/B48*100)</f>
        <v>72.761420703061717</v>
      </c>
    </row>
    <row r="49" spans="1:4" ht="14.25" thickTop="1" thickBot="1" x14ac:dyDescent="0.25">
      <c r="A49" s="89" t="s">
        <v>301</v>
      </c>
      <c r="B49" s="77">
        <v>56304</v>
      </c>
      <c r="C49" s="77">
        <v>54756</v>
      </c>
      <c r="D49" s="76">
        <f t="shared" si="1"/>
        <v>97.250639386189263</v>
      </c>
    </row>
    <row r="50" spans="1:4" ht="27" thickTop="1" thickBot="1" x14ac:dyDescent="0.25">
      <c r="A50" s="89" t="s">
        <v>298</v>
      </c>
      <c r="B50" s="77"/>
      <c r="C50" s="77"/>
      <c r="D50" s="76"/>
    </row>
    <row r="51" spans="1:4" ht="14.25" thickTop="1" thickBot="1" x14ac:dyDescent="0.25">
      <c r="A51" s="90" t="s">
        <v>182</v>
      </c>
      <c r="B51" s="75">
        <f>SUM(B52:B55)</f>
        <v>457055</v>
      </c>
      <c r="C51" s="75">
        <f>SUM(C52:C55)</f>
        <v>287220</v>
      </c>
      <c r="D51" s="75">
        <f t="shared" si="1"/>
        <v>62.841452341621903</v>
      </c>
    </row>
    <row r="52" spans="1:4" ht="17.25" customHeight="1" thickTop="1" thickBot="1" x14ac:dyDescent="0.25">
      <c r="A52" s="89" t="s">
        <v>324</v>
      </c>
      <c r="B52" s="77">
        <v>455334</v>
      </c>
      <c r="C52" s="77">
        <v>285651</v>
      </c>
      <c r="D52" s="76">
        <f t="shared" si="1"/>
        <v>62.734388383033114</v>
      </c>
    </row>
    <row r="53" spans="1:4" ht="15.75" customHeight="1" thickTop="1" thickBot="1" x14ac:dyDescent="0.25">
      <c r="A53" s="89" t="s">
        <v>183</v>
      </c>
      <c r="B53" s="77">
        <v>1721</v>
      </c>
      <c r="C53" s="77">
        <v>1569</v>
      </c>
      <c r="D53" s="76">
        <f t="shared" si="1"/>
        <v>91.167925624636837</v>
      </c>
    </row>
    <row r="54" spans="1:4" ht="14.25" thickTop="1" thickBot="1" x14ac:dyDescent="0.25">
      <c r="A54" s="89" t="s">
        <v>215</v>
      </c>
      <c r="B54" s="77"/>
      <c r="C54" s="77"/>
      <c r="D54" s="76"/>
    </row>
    <row r="55" spans="1:4" ht="14.25" thickTop="1" thickBot="1" x14ac:dyDescent="0.25">
      <c r="A55" s="89" t="s">
        <v>299</v>
      </c>
      <c r="B55" s="77"/>
      <c r="C55" s="77"/>
      <c r="D55" s="76"/>
    </row>
    <row r="56" spans="1:4" ht="14.25" thickTop="1" thickBot="1" x14ac:dyDescent="0.25">
      <c r="A56" s="87" t="s">
        <v>265</v>
      </c>
      <c r="B56" s="75">
        <f>SUM(B37+B42)</f>
        <v>4319098</v>
      </c>
      <c r="C56" s="75">
        <f>SUM(C37+C42)</f>
        <v>4259297</v>
      </c>
      <c r="D56" s="75">
        <f t="shared" si="1"/>
        <v>98.615428499191268</v>
      </c>
    </row>
    <row r="57" spans="1:4" ht="14.25" thickTop="1" thickBot="1" x14ac:dyDescent="0.25">
      <c r="A57" s="41" t="s">
        <v>185</v>
      </c>
      <c r="B57" s="77">
        <v>11</v>
      </c>
      <c r="C57" s="77">
        <v>1</v>
      </c>
      <c r="D57" s="76">
        <f t="shared" si="1"/>
        <v>9.0909090909090917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honeticPr fontId="35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0" zoomScale="120" zoomScaleNormal="120" workbookViewId="0">
      <selection activeCell="E48" sqref="E48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310</v>
      </c>
      <c r="C1" s="233" t="str">
        <f>'ФИ-Почетна'!$C$18</f>
        <v>Група Фершпед АД Скопје</v>
      </c>
      <c r="D1" s="233"/>
      <c r="E1" s="233"/>
    </row>
    <row r="2" spans="1:7" ht="12.75" customHeight="1" x14ac:dyDescent="0.2">
      <c r="A2" s="112"/>
      <c r="B2" s="113" t="s">
        <v>318</v>
      </c>
      <c r="C2" s="101" t="str">
        <f>'ФИ-Почетна'!$C$22</f>
        <v>01.01 - 30.06</v>
      </c>
      <c r="D2" s="114"/>
      <c r="E2" s="115"/>
    </row>
    <row r="3" spans="1:7" ht="14.25" customHeight="1" x14ac:dyDescent="0.2">
      <c r="A3" s="112"/>
      <c r="B3" s="104" t="s">
        <v>315</v>
      </c>
      <c r="C3" s="105">
        <f>'ФИ-Почетна'!$C$23</f>
        <v>2018</v>
      </c>
      <c r="D3" s="116"/>
      <c r="E3" s="117"/>
    </row>
    <row r="4" spans="1:7" x14ac:dyDescent="0.2">
      <c r="A4" s="112"/>
      <c r="B4" s="104" t="s">
        <v>319</v>
      </c>
      <c r="C4" s="105" t="str">
        <f>'ФИ-Почетна'!$C$20</f>
        <v>да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9" t="s">
        <v>19</v>
      </c>
      <c r="C6" s="239"/>
      <c r="D6" s="239"/>
      <c r="E6" s="118"/>
    </row>
    <row r="7" spans="1:7" ht="12.75" customHeight="1" x14ac:dyDescent="0.2">
      <c r="A7" s="112"/>
      <c r="B7" s="234" t="s">
        <v>377</v>
      </c>
      <c r="C7" s="234"/>
      <c r="D7" s="234"/>
      <c r="E7" s="118"/>
    </row>
    <row r="8" spans="1:7" ht="13.5" thickBot="1" x14ac:dyDescent="0.25">
      <c r="A8" s="112"/>
      <c r="B8" s="112"/>
      <c r="C8" s="235" t="s">
        <v>24</v>
      </c>
      <c r="D8" s="235"/>
      <c r="E8" s="235"/>
    </row>
    <row r="9" spans="1:7" ht="30" customHeight="1" thickTop="1" thickBot="1" x14ac:dyDescent="0.25">
      <c r="A9" s="237" t="s">
        <v>23</v>
      </c>
      <c r="B9" s="238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7"/>
      <c r="B10" s="238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SUM(C12+C19)</f>
        <v>1742224</v>
      </c>
      <c r="D11" s="75">
        <f>SUM(D12+D19)</f>
        <v>1873027</v>
      </c>
      <c r="E11" s="75">
        <f>SUM(D11/C11*100)</f>
        <v>107.50781759406367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1710361</v>
      </c>
      <c r="D12" s="76">
        <f>SUM(D13:D14)</f>
        <v>1866310</v>
      </c>
      <c r="E12" s="76">
        <f t="shared" ref="E12:E49" si="0">IF(C12&lt;=0,0,D12/C12*100)</f>
        <v>109.11789967147287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1551423</v>
      </c>
      <c r="D13" s="77">
        <v>1720919</v>
      </c>
      <c r="E13" s="76">
        <f t="shared" si="0"/>
        <v>110.92519577188169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158938</v>
      </c>
      <c r="D14" s="77">
        <v>145391</v>
      </c>
      <c r="E14" s="76">
        <f t="shared" si="0"/>
        <v>91.476550604638291</v>
      </c>
      <c r="G14" s="111"/>
    </row>
    <row r="15" spans="1:7" ht="14.25" thickTop="1" thickBot="1" x14ac:dyDescent="0.25">
      <c r="A15" s="74">
        <v>3</v>
      </c>
      <c r="B15" s="95" t="s">
        <v>11</v>
      </c>
      <c r="C15" s="78"/>
      <c r="D15" s="78"/>
      <c r="E15" s="78" t="s">
        <v>320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490702</v>
      </c>
      <c r="D16" s="77">
        <v>495360</v>
      </c>
      <c r="E16" s="76">
        <f t="shared" si="0"/>
        <v>100.94925229569067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442998</v>
      </c>
      <c r="D17" s="77">
        <v>437908</v>
      </c>
      <c r="E17" s="76">
        <f t="shared" si="0"/>
        <v>98.851010614043403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/>
      <c r="D18" s="77"/>
      <c r="E18" s="76"/>
      <c r="G18" s="111"/>
    </row>
    <row r="19" spans="1:7" ht="14.25" thickTop="1" thickBot="1" x14ac:dyDescent="0.25">
      <c r="A19" s="74">
        <v>7</v>
      </c>
      <c r="B19" s="96" t="s">
        <v>1</v>
      </c>
      <c r="C19" s="77">
        <v>31863</v>
      </c>
      <c r="D19" s="77">
        <v>6717</v>
      </c>
      <c r="E19" s="76">
        <f t="shared" si="0"/>
        <v>21.080877506826099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1656445</v>
      </c>
      <c r="D20" s="75">
        <f>SUM(D21:D31)</f>
        <v>1745578</v>
      </c>
      <c r="E20" s="75">
        <f t="shared" si="0"/>
        <v>105.38098155990691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308544</v>
      </c>
      <c r="D21" s="77">
        <v>284964</v>
      </c>
      <c r="E21" s="76">
        <f t="shared" si="0"/>
        <v>92.357654013690109</v>
      </c>
      <c r="G21" s="111"/>
    </row>
    <row r="22" spans="1:7" ht="14.25" thickTop="1" thickBot="1" x14ac:dyDescent="0.25">
      <c r="A22" s="74">
        <v>10</v>
      </c>
      <c r="B22" s="96" t="s">
        <v>271</v>
      </c>
      <c r="C22" s="77">
        <v>74457</v>
      </c>
      <c r="D22" s="77">
        <v>78636</v>
      </c>
      <c r="E22" s="76">
        <f t="shared" si="0"/>
        <v>105.61263548088158</v>
      </c>
      <c r="G22" s="111"/>
    </row>
    <row r="23" spans="1:7" ht="27" thickTop="1" thickBot="1" x14ac:dyDescent="0.25">
      <c r="A23" s="74">
        <v>11</v>
      </c>
      <c r="B23" s="96" t="s">
        <v>272</v>
      </c>
      <c r="C23" s="77">
        <v>338</v>
      </c>
      <c r="D23" s="77">
        <v>281</v>
      </c>
      <c r="E23" s="76">
        <f t="shared" si="0"/>
        <v>83.136094674556219</v>
      </c>
      <c r="G23" s="111"/>
    </row>
    <row r="24" spans="1:7" ht="14.25" thickTop="1" thickBot="1" x14ac:dyDescent="0.25">
      <c r="A24" s="74">
        <v>12</v>
      </c>
      <c r="B24" s="96" t="s">
        <v>273</v>
      </c>
      <c r="C24" s="77">
        <v>1042906</v>
      </c>
      <c r="D24" s="77">
        <v>1150937</v>
      </c>
      <c r="E24" s="76">
        <f t="shared" si="0"/>
        <v>110.35865169056463</v>
      </c>
      <c r="G24" s="111"/>
    </row>
    <row r="25" spans="1:7" ht="14.25" thickTop="1" thickBot="1" x14ac:dyDescent="0.25">
      <c r="A25" s="74">
        <v>13</v>
      </c>
      <c r="B25" s="96" t="s">
        <v>274</v>
      </c>
      <c r="C25" s="77">
        <v>32716</v>
      </c>
      <c r="D25" s="77">
        <v>36320</v>
      </c>
      <c r="E25" s="76">
        <f t="shared" si="0"/>
        <v>111.01601662794963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153120</v>
      </c>
      <c r="D26" s="77">
        <v>154155</v>
      </c>
      <c r="E26" s="76">
        <f t="shared" si="0"/>
        <v>100.67594043887146</v>
      </c>
      <c r="G26" s="111"/>
    </row>
    <row r="27" spans="1:7" ht="14.25" thickTop="1" thickBot="1" x14ac:dyDescent="0.25">
      <c r="A27" s="74">
        <v>15</v>
      </c>
      <c r="B27" s="95" t="s">
        <v>275</v>
      </c>
      <c r="C27" s="77">
        <v>34250</v>
      </c>
      <c r="D27" s="77">
        <v>34689</v>
      </c>
      <c r="E27" s="76">
        <f t="shared" si="0"/>
        <v>101.28175182481752</v>
      </c>
      <c r="G27" s="111"/>
    </row>
    <row r="28" spans="1:7" ht="14.25" thickTop="1" thickBot="1" x14ac:dyDescent="0.25">
      <c r="A28" s="74">
        <v>16</v>
      </c>
      <c r="B28" s="96" t="s">
        <v>276</v>
      </c>
      <c r="C28" s="77"/>
      <c r="D28" s="77"/>
      <c r="E28" s="76">
        <v>6</v>
      </c>
      <c r="G28" s="111"/>
    </row>
    <row r="29" spans="1:7" ht="14.25" thickTop="1" thickBot="1" x14ac:dyDescent="0.25">
      <c r="A29" s="74">
        <v>17</v>
      </c>
      <c r="B29" s="95" t="s">
        <v>277</v>
      </c>
      <c r="C29" s="77">
        <v>1641</v>
      </c>
      <c r="D29" s="77">
        <v>445</v>
      </c>
      <c r="E29" s="76">
        <f t="shared" si="0"/>
        <v>27.117611212675197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278</v>
      </c>
      <c r="C31" s="77">
        <v>8473</v>
      </c>
      <c r="D31" s="77">
        <v>5151</v>
      </c>
      <c r="E31" s="76">
        <f t="shared" si="0"/>
        <v>60.793107517998344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SUM(C11-C20+C17-C16)</f>
        <v>38075</v>
      </c>
      <c r="D32" s="79">
        <f>SUM(D11-D20+D17-D16)</f>
        <v>69997</v>
      </c>
      <c r="E32" s="79">
        <f t="shared" si="0"/>
        <v>183.83978988837819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SUM(C34:C36)</f>
        <v>6598</v>
      </c>
      <c r="D33" s="79">
        <f>SUM(D34:D36)</f>
        <v>9886</v>
      </c>
      <c r="E33" s="75">
        <f t="shared" si="0"/>
        <v>149.83328281297364</v>
      </c>
      <c r="G33" s="111"/>
    </row>
    <row r="34" spans="1:7" ht="14.25" thickTop="1" thickBot="1" x14ac:dyDescent="0.25">
      <c r="A34" s="74" t="s">
        <v>286</v>
      </c>
      <c r="B34" s="95" t="s">
        <v>250</v>
      </c>
      <c r="C34" s="77">
        <v>2146</v>
      </c>
      <c r="D34" s="77">
        <v>1524</v>
      </c>
      <c r="E34" s="76">
        <f t="shared" si="0"/>
        <v>71.015843429636533</v>
      </c>
      <c r="G34" s="111"/>
    </row>
    <row r="35" spans="1:7" ht="14.25" thickTop="1" thickBot="1" x14ac:dyDescent="0.25">
      <c r="A35" s="74" t="s">
        <v>287</v>
      </c>
      <c r="B35" s="95" t="s">
        <v>251</v>
      </c>
      <c r="C35" s="77">
        <v>4452</v>
      </c>
      <c r="D35" s="77">
        <v>8362</v>
      </c>
      <c r="E35" s="76">
        <f t="shared" si="0"/>
        <v>187.82569631626237</v>
      </c>
      <c r="G35" s="111"/>
    </row>
    <row r="36" spans="1:7" ht="14.25" thickTop="1" thickBot="1" x14ac:dyDescent="0.25">
      <c r="A36" s="74" t="s">
        <v>288</v>
      </c>
      <c r="B36" s="95" t="s">
        <v>279</v>
      </c>
      <c r="C36" s="77"/>
      <c r="D36" s="77"/>
      <c r="E36" s="76"/>
      <c r="G36" s="111"/>
    </row>
    <row r="37" spans="1:7" ht="14.25" thickTop="1" thickBot="1" x14ac:dyDescent="0.25">
      <c r="A37" s="74">
        <v>22</v>
      </c>
      <c r="B37" s="98" t="s">
        <v>4</v>
      </c>
      <c r="C37" s="75">
        <f>SUM(C38:C40)</f>
        <v>17938</v>
      </c>
      <c r="D37" s="75">
        <f>SUM(D38:D40)</f>
        <v>10702</v>
      </c>
      <c r="E37" s="75">
        <f t="shared" si="0"/>
        <v>59.661054744118637</v>
      </c>
      <c r="G37" s="111"/>
    </row>
    <row r="38" spans="1:7" ht="14.25" thickTop="1" thickBot="1" x14ac:dyDescent="0.25">
      <c r="A38" s="74" t="s">
        <v>289</v>
      </c>
      <c r="B38" s="95" t="s">
        <v>252</v>
      </c>
      <c r="C38" s="77">
        <v>17930</v>
      </c>
      <c r="D38" s="77">
        <v>10627</v>
      </c>
      <c r="E38" s="76">
        <f t="shared" si="0"/>
        <v>59.269380925822645</v>
      </c>
      <c r="G38" s="111"/>
    </row>
    <row r="39" spans="1:7" ht="14.25" thickTop="1" thickBot="1" x14ac:dyDescent="0.25">
      <c r="A39" s="74" t="s">
        <v>290</v>
      </c>
      <c r="B39" s="95" t="s">
        <v>253</v>
      </c>
      <c r="C39" s="77">
        <v>8</v>
      </c>
      <c r="D39" s="77">
        <v>75</v>
      </c>
      <c r="E39" s="76">
        <f t="shared" si="0"/>
        <v>937.5</v>
      </c>
      <c r="G39" s="111"/>
    </row>
    <row r="40" spans="1:7" ht="14.25" thickTop="1" thickBot="1" x14ac:dyDescent="0.25">
      <c r="A40" s="74" t="s">
        <v>291</v>
      </c>
      <c r="B40" s="95" t="s">
        <v>280</v>
      </c>
      <c r="C40" s="77"/>
      <c r="D40" s="77"/>
      <c r="E40" s="76"/>
      <c r="G40" s="111"/>
    </row>
    <row r="41" spans="1:7" ht="14.25" thickTop="1" thickBot="1" x14ac:dyDescent="0.25">
      <c r="A41" s="74">
        <v>23</v>
      </c>
      <c r="B41" s="97" t="s">
        <v>282</v>
      </c>
      <c r="C41" s="75">
        <f>SUM(C32+C33-C37)</f>
        <v>26735</v>
      </c>
      <c r="D41" s="75">
        <f>SUM(D32+D33-D37)</f>
        <v>69181</v>
      </c>
      <c r="E41" s="75">
        <f t="shared" si="0"/>
        <v>258.76566298859171</v>
      </c>
      <c r="G41" s="111"/>
    </row>
    <row r="42" spans="1:7" ht="14.25" thickTop="1" thickBot="1" x14ac:dyDescent="0.25">
      <c r="A42" s="74">
        <v>24</v>
      </c>
      <c r="B42" s="95" t="s">
        <v>281</v>
      </c>
      <c r="C42" s="77"/>
      <c r="D42" s="77"/>
      <c r="E42" s="76"/>
      <c r="G42" s="111"/>
    </row>
    <row r="43" spans="1:7" ht="14.25" thickTop="1" thickBot="1" x14ac:dyDescent="0.25">
      <c r="A43" s="74">
        <v>25</v>
      </c>
      <c r="B43" s="97" t="s">
        <v>15</v>
      </c>
      <c r="C43" s="75">
        <v>26735</v>
      </c>
      <c r="D43" s="75">
        <v>69181</v>
      </c>
      <c r="E43" s="75">
        <f t="shared" si="0"/>
        <v>258.76566298859171</v>
      </c>
    </row>
    <row r="44" spans="1:7" ht="14.25" thickTop="1" thickBot="1" x14ac:dyDescent="0.25">
      <c r="A44" s="74">
        <v>26</v>
      </c>
      <c r="B44" s="96" t="s">
        <v>5</v>
      </c>
      <c r="C44" s="77">
        <v>3152</v>
      </c>
      <c r="D44" s="77">
        <v>6170</v>
      </c>
      <c r="E44" s="76">
        <f t="shared" si="0"/>
        <v>195.748730964467</v>
      </c>
    </row>
    <row r="45" spans="1:7" ht="14.25" thickTop="1" thickBot="1" x14ac:dyDescent="0.25">
      <c r="A45" s="74">
        <v>27</v>
      </c>
      <c r="B45" s="97" t="s">
        <v>18</v>
      </c>
      <c r="C45" s="75">
        <f>SUM(C43-C44)</f>
        <v>23583</v>
      </c>
      <c r="D45" s="75">
        <f>SUM(D43-D44)</f>
        <v>63011</v>
      </c>
      <c r="E45" s="75">
        <f t="shared" si="0"/>
        <v>267.1882288088878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/>
    </row>
    <row r="47" spans="1:7" ht="27" thickTop="1" thickBot="1" x14ac:dyDescent="0.25">
      <c r="A47" s="74">
        <v>29</v>
      </c>
      <c r="B47" s="97" t="s">
        <v>283</v>
      </c>
      <c r="C47" s="75">
        <v>23583</v>
      </c>
      <c r="D47" s="75">
        <v>63011</v>
      </c>
      <c r="E47" s="75">
        <f t="shared" si="0"/>
        <v>267.1882288088878</v>
      </c>
    </row>
    <row r="48" spans="1:7" ht="14.25" thickTop="1" thickBot="1" x14ac:dyDescent="0.25">
      <c r="A48" s="74">
        <v>30</v>
      </c>
      <c r="B48" s="95" t="s">
        <v>284</v>
      </c>
      <c r="C48" s="77"/>
      <c r="D48" s="77"/>
      <c r="E48" s="76"/>
    </row>
    <row r="49" spans="1:5" ht="14.25" thickTop="1" thickBot="1" x14ac:dyDescent="0.25">
      <c r="A49" s="74">
        <v>31</v>
      </c>
      <c r="B49" s="97" t="s">
        <v>285</v>
      </c>
      <c r="C49" s="75">
        <v>23583</v>
      </c>
      <c r="D49" s="75">
        <v>63011</v>
      </c>
      <c r="E49" s="75">
        <f t="shared" si="0"/>
        <v>267.1882288088878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honeticPr fontId="35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8" zoomScale="115" workbookViewId="0">
      <selection activeCell="D49" sqref="D49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310</v>
      </c>
      <c r="B1" s="242" t="str">
        <f>'ФИ-Почетна'!$C$18</f>
        <v>Група Фершпед АД Скопје</v>
      </c>
      <c r="C1" s="242"/>
      <c r="D1" s="242"/>
    </row>
    <row r="2" spans="1:11" s="7" customFormat="1" x14ac:dyDescent="0.2">
      <c r="A2" s="66" t="s">
        <v>318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315</v>
      </c>
      <c r="B3" s="71">
        <f>'ФИ-Почетна'!$C$23</f>
        <v>2018</v>
      </c>
      <c r="C3" s="68"/>
      <c r="D3" s="72"/>
      <c r="E3" s="9"/>
      <c r="F3" s="9"/>
    </row>
    <row r="4" spans="1:11" s="7" customFormat="1" ht="14.25" customHeight="1" x14ac:dyDescent="0.2">
      <c r="A4" s="70" t="s">
        <v>319</v>
      </c>
      <c r="B4" s="73" t="str">
        <f>'ФИ-Почетна'!$C$20</f>
        <v>да</v>
      </c>
      <c r="C4" s="72"/>
      <c r="D4" s="72"/>
    </row>
    <row r="5" spans="1:11" s="7" customFormat="1" ht="18.75" customHeight="1" x14ac:dyDescent="0.25">
      <c r="A5" s="241" t="s">
        <v>111</v>
      </c>
      <c r="B5" s="241"/>
      <c r="C5" s="241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40" t="s">
        <v>24</v>
      </c>
      <c r="D7" s="240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SUM(B10:B28)</f>
        <v>-78640</v>
      </c>
      <c r="C9" s="38">
        <f>SUM(C10:C28)</f>
        <v>143711</v>
      </c>
      <c r="D9" s="38"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23583</v>
      </c>
      <c r="C10" s="34">
        <v>63011</v>
      </c>
      <c r="D10" s="122">
        <v>267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>
        <v>0</v>
      </c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34250</v>
      </c>
      <c r="C12" s="34">
        <v>34689</v>
      </c>
      <c r="D12" s="122">
        <v>101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ref="D13:D27" si="0">IF(B13&lt;=0,0,C13/B13*100)</f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61302</v>
      </c>
      <c r="C14" s="34">
        <v>56730</v>
      </c>
      <c r="D14" s="122">
        <v>93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-112428</v>
      </c>
      <c r="C15" s="34">
        <v>3107</v>
      </c>
      <c r="D15" s="122"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-47415</v>
      </c>
      <c r="C17" s="34">
        <v>-59058</v>
      </c>
      <c r="D17" s="122"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-4078</v>
      </c>
      <c r="C18" s="34">
        <v>-23251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-43625</v>
      </c>
      <c r="C19" s="34">
        <v>-25970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-28584</v>
      </c>
      <c r="C21" s="34">
        <v>85218</v>
      </c>
      <c r="D21" s="122"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26375</v>
      </c>
      <c r="C22" s="34">
        <v>20005</v>
      </c>
      <c r="D22" s="122">
        <f t="shared" si="0"/>
        <v>75.848341232227483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>
        <v>-1340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>
        <v>11980</v>
      </c>
      <c r="C28" s="34">
        <v>-9430</v>
      </c>
      <c r="D28" s="122"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45381</v>
      </c>
      <c r="C29" s="38">
        <f>SUM(C30:C31)</f>
        <v>-34207</v>
      </c>
      <c r="D29" s="124"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-11568</v>
      </c>
      <c r="C30" s="34">
        <v>-38396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14249</v>
      </c>
      <c r="C31" s="34">
        <v>4189</v>
      </c>
      <c r="D31" s="122">
        <v>29</v>
      </c>
      <c r="E31" s="7"/>
      <c r="F31" s="7"/>
    </row>
    <row r="32" spans="1:11" ht="27" thickTop="1" thickBot="1" x14ac:dyDescent="0.25">
      <c r="A32" s="29" t="s">
        <v>98</v>
      </c>
      <c r="B32" s="34">
        <v>42700</v>
      </c>
      <c r="C32" s="34"/>
      <c r="D32" s="122">
        <f t="shared" ref="D32:D38" si="1">IF(B32&lt;=0,0,C32/B32*100)</f>
        <v>0</v>
      </c>
      <c r="E32" s="7"/>
      <c r="F32" s="7"/>
    </row>
    <row r="33" spans="1:6" ht="31.5" customHeight="1" thickTop="1" thickBot="1" x14ac:dyDescent="0.25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 x14ac:dyDescent="0.25">
      <c r="A38" s="29" t="s">
        <v>103</v>
      </c>
      <c r="B38" s="34"/>
      <c r="C38" s="34"/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12383</v>
      </c>
      <c r="C39" s="38">
        <v>-191587</v>
      </c>
      <c r="D39" s="124">
        <v>0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/>
      <c r="C41" s="34"/>
      <c r="D41" s="122">
        <f t="shared" ref="D41:D46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12383</v>
      </c>
      <c r="C42" s="34">
        <v>-191587</v>
      </c>
      <c r="D42" s="122"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/>
      <c r="C44" s="34"/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SUM(B9+B29+B39)</f>
        <v>-20876</v>
      </c>
      <c r="C47" s="38">
        <f>SUM(C9+C29+C39)</f>
        <v>-82083</v>
      </c>
      <c r="D47" s="38">
        <v>0</v>
      </c>
      <c r="E47" s="7"/>
      <c r="F47" s="7"/>
    </row>
    <row r="48" spans="1:6" ht="14.25" thickTop="1" thickBot="1" x14ac:dyDescent="0.25">
      <c r="A48" s="5" t="s">
        <v>60</v>
      </c>
      <c r="B48" s="34">
        <v>96745</v>
      </c>
      <c r="C48" s="34">
        <v>131807</v>
      </c>
      <c r="D48" s="122">
        <v>136</v>
      </c>
      <c r="E48" s="7"/>
      <c r="F48" s="7"/>
    </row>
    <row r="49" spans="1:6" ht="14.25" thickTop="1" thickBot="1" x14ac:dyDescent="0.25">
      <c r="A49" s="37" t="s">
        <v>226</v>
      </c>
      <c r="B49" s="38">
        <v>75869</v>
      </c>
      <c r="C49" s="38">
        <v>49724</v>
      </c>
      <c r="D49" s="38">
        <v>66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7" zoomScale="110" workbookViewId="0">
      <selection activeCell="F9" sqref="F9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310</v>
      </c>
      <c r="B1" s="242" t="str">
        <f>'ФИ-Почетна'!$C$18</f>
        <v>Група Фершпед АД Скопје</v>
      </c>
      <c r="C1" s="250"/>
      <c r="D1" s="250"/>
      <c r="E1" s="39"/>
      <c r="F1" s="245"/>
      <c r="G1" s="245"/>
    </row>
    <row r="2" spans="1:7" ht="12.75" customHeight="1" x14ac:dyDescent="0.2">
      <c r="A2" s="66" t="s">
        <v>318</v>
      </c>
      <c r="B2" s="67" t="str">
        <f>'ФИ-Почетна'!$C$22</f>
        <v>01.01 - 30.06</v>
      </c>
      <c r="C2" s="68"/>
      <c r="D2" s="69"/>
      <c r="E2" s="35"/>
      <c r="F2" s="246"/>
      <c r="G2" s="246"/>
    </row>
    <row r="3" spans="1:7" ht="12.75" customHeight="1" x14ac:dyDescent="0.2">
      <c r="A3" s="70" t="s">
        <v>315</v>
      </c>
      <c r="B3" s="71">
        <f>'ФИ-Почетна'!$C$23</f>
        <v>2018</v>
      </c>
      <c r="C3" s="68"/>
      <c r="D3" s="72"/>
      <c r="E3" s="35"/>
      <c r="F3" s="40"/>
      <c r="G3" s="40"/>
    </row>
    <row r="4" spans="1:7" ht="12.75" customHeight="1" x14ac:dyDescent="0.2">
      <c r="A4" s="70" t="s">
        <v>319</v>
      </c>
      <c r="B4" s="73" t="str">
        <f>'ФИ-Почетна'!$C$20</f>
        <v>да</v>
      </c>
      <c r="C4" s="72"/>
      <c r="D4" s="72"/>
      <c r="E4" s="35"/>
      <c r="F4" s="40"/>
      <c r="G4" s="40"/>
    </row>
    <row r="5" spans="1:7" ht="33.75" customHeight="1" x14ac:dyDescent="0.2">
      <c r="A5" s="244" t="s">
        <v>135</v>
      </c>
      <c r="B5" s="244"/>
      <c r="C5" s="244"/>
      <c r="D5" s="244"/>
      <c r="E5" s="244"/>
      <c r="F5" s="244"/>
      <c r="G5" s="244"/>
    </row>
    <row r="6" spans="1:7" ht="21" customHeight="1" x14ac:dyDescent="0.2">
      <c r="A6" s="6"/>
      <c r="B6" s="36"/>
      <c r="C6" s="36"/>
      <c r="D6" s="36"/>
      <c r="E6" s="249" t="s">
        <v>24</v>
      </c>
      <c r="F6" s="249"/>
      <c r="G6" s="249"/>
    </row>
    <row r="7" spans="1:7" ht="18" customHeight="1" x14ac:dyDescent="0.2">
      <c r="A7" s="247" t="s">
        <v>134</v>
      </c>
      <c r="B7" s="248" t="s">
        <v>227</v>
      </c>
      <c r="C7" s="248"/>
      <c r="D7" s="248"/>
      <c r="E7" s="248"/>
      <c r="F7" s="243" t="s">
        <v>6</v>
      </c>
      <c r="G7" s="243" t="s">
        <v>129</v>
      </c>
    </row>
    <row r="8" spans="1:7" s="16" customFormat="1" ht="36" x14ac:dyDescent="0.2">
      <c r="A8" s="247"/>
      <c r="B8" s="17" t="s">
        <v>175</v>
      </c>
      <c r="C8" s="17" t="s">
        <v>127</v>
      </c>
      <c r="D8" s="17" t="s">
        <v>228</v>
      </c>
      <c r="E8" s="17" t="s">
        <v>128</v>
      </c>
      <c r="F8" s="243"/>
      <c r="G8" s="243"/>
    </row>
    <row r="9" spans="1:7" x14ac:dyDescent="0.2">
      <c r="A9" s="18" t="s">
        <v>113</v>
      </c>
      <c r="B9" s="30">
        <v>246178</v>
      </c>
      <c r="C9" s="30"/>
      <c r="D9" s="30">
        <v>876781</v>
      </c>
      <c r="E9" s="30">
        <v>2038403</v>
      </c>
      <c r="F9" s="30"/>
      <c r="G9" s="23">
        <f t="shared" ref="G9:G27" si="0">SUM(B9:F9)</f>
        <v>3161362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70781</v>
      </c>
      <c r="F14" s="31"/>
      <c r="G14" s="23">
        <f t="shared" si="0"/>
        <v>70781</v>
      </c>
    </row>
    <row r="15" spans="1:7" x14ac:dyDescent="0.2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/>
      <c r="F16" s="31"/>
      <c r="G16" s="23">
        <f t="shared" si="0"/>
        <v>0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>
        <v>-453</v>
      </c>
      <c r="E27" s="32"/>
      <c r="F27" s="32"/>
      <c r="G27" s="23">
        <f t="shared" si="0"/>
        <v>-453</v>
      </c>
    </row>
    <row r="28" spans="1:7" ht="14.25" thickTop="1" thickBot="1" x14ac:dyDescent="0.25">
      <c r="A28" s="22" t="s">
        <v>132</v>
      </c>
      <c r="B28" s="26">
        <f t="shared" ref="B28:G28" si="1">SUM(B9:B27)</f>
        <v>246178</v>
      </c>
      <c r="C28" s="26">
        <f t="shared" si="1"/>
        <v>0</v>
      </c>
      <c r="D28" s="26">
        <f t="shared" si="1"/>
        <v>876328</v>
      </c>
      <c r="E28" s="26">
        <f t="shared" si="1"/>
        <v>2109184</v>
      </c>
      <c r="F28" s="26">
        <f t="shared" si="1"/>
        <v>0</v>
      </c>
      <c r="G28" s="26">
        <f t="shared" si="1"/>
        <v>3231690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63011</v>
      </c>
      <c r="F33" s="31"/>
      <c r="G33" s="25">
        <f t="shared" si="2"/>
        <v>63011</v>
      </c>
    </row>
    <row r="34" spans="1:7" x14ac:dyDescent="0.2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>
        <v>18819</v>
      </c>
      <c r="F46" s="32"/>
      <c r="G46" s="25">
        <f t="shared" si="2"/>
        <v>18819</v>
      </c>
    </row>
    <row r="47" spans="1:7" ht="14.25" thickTop="1" thickBot="1" x14ac:dyDescent="0.25">
      <c r="A47" s="22" t="s">
        <v>133</v>
      </c>
      <c r="B47" s="24">
        <f t="shared" ref="B47:G47" si="3">SUM(B28:B46)</f>
        <v>246178</v>
      </c>
      <c r="C47" s="24">
        <f t="shared" si="3"/>
        <v>0</v>
      </c>
      <c r="D47" s="24">
        <f t="shared" si="3"/>
        <v>876328</v>
      </c>
      <c r="E47" s="24">
        <f t="shared" si="3"/>
        <v>2191014</v>
      </c>
      <c r="F47" s="24">
        <f t="shared" si="3"/>
        <v>0</v>
      </c>
      <c r="G47" s="24">
        <f t="shared" si="3"/>
        <v>3313520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3" t="str">
        <f>'ФИ-Почетна'!$C$18</f>
        <v>Група Фершпед АД Скопје</v>
      </c>
      <c r="C1" s="251"/>
      <c r="D1" s="251"/>
    </row>
    <row r="2" spans="1:4" x14ac:dyDescent="0.2">
      <c r="A2" s="99" t="s">
        <v>30</v>
      </c>
      <c r="B2" s="125" t="str">
        <f>'ФИ-Почетна'!$C$22</f>
        <v>01.01 - 30.06</v>
      </c>
      <c r="C2" s="104" t="s">
        <v>325</v>
      </c>
      <c r="D2" s="103">
        <f>'ФИ-Почетна'!$C$23</f>
        <v>2018</v>
      </c>
    </row>
    <row r="3" spans="1:4" x14ac:dyDescent="0.2">
      <c r="A3" s="104" t="s">
        <v>239</v>
      </c>
      <c r="B3" s="125" t="str">
        <f>'ФИ-Почетна'!$C$20</f>
        <v>да</v>
      </c>
      <c r="C3" s="102"/>
      <c r="D3" s="103"/>
    </row>
    <row r="4" spans="1:4" ht="26.25" customHeight="1" x14ac:dyDescent="0.2">
      <c r="A4" s="236" t="s">
        <v>186</v>
      </c>
      <c r="B4" s="236"/>
      <c r="C4" s="236"/>
      <c r="D4" s="236"/>
    </row>
    <row r="5" spans="1:4" ht="14.25" customHeight="1" thickBot="1" x14ac:dyDescent="0.25">
      <c r="A5" s="106"/>
      <c r="B5" s="106"/>
      <c r="C5" s="252" t="s">
        <v>35</v>
      </c>
      <c r="D5" s="252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2583916</v>
      </c>
      <c r="C8" s="130">
        <f>'Биланс на состојба'!C11</f>
        <v>2598843</v>
      </c>
      <c r="D8" s="130">
        <f>'Биланс на состојба'!D11</f>
        <v>100.57768905800344</v>
      </c>
    </row>
    <row r="9" spans="1:4" ht="14.25" thickTop="1" thickBot="1" x14ac:dyDescent="0.25">
      <c r="A9" s="131" t="s">
        <v>189</v>
      </c>
      <c r="B9" s="132">
        <f>'Биланс на состојба'!B12</f>
        <v>9173</v>
      </c>
      <c r="C9" s="132">
        <f>'Биланс на состојба'!C12</f>
        <v>7905</v>
      </c>
      <c r="D9" s="130">
        <f>'Биланс на состојба'!D12</f>
        <v>86.176823285729867</v>
      </c>
    </row>
    <row r="10" spans="1:4" ht="14.25" thickTop="1" thickBot="1" x14ac:dyDescent="0.25">
      <c r="A10" s="129" t="s">
        <v>190</v>
      </c>
      <c r="B10" s="130">
        <f>'Биланс на состојба'!B13</f>
        <v>1936401</v>
      </c>
      <c r="C10" s="130">
        <f>'Биланс на состојба'!C13</f>
        <v>1934941</v>
      </c>
      <c r="D10" s="130">
        <f>'Биланс на состојба'!D13</f>
        <v>99.924602393822354</v>
      </c>
    </row>
    <row r="11" spans="1:4" ht="14.25" thickTop="1" thickBot="1" x14ac:dyDescent="0.25">
      <c r="A11" s="133" t="s">
        <v>326</v>
      </c>
      <c r="B11" s="132">
        <f>'Биланс на состојба'!B14</f>
        <v>1643722</v>
      </c>
      <c r="C11" s="132">
        <f>'Биланс на состојба'!C14</f>
        <v>1610240</v>
      </c>
      <c r="D11" s="134">
        <f>'Биланс на состојба'!D14</f>
        <v>97.96303754527834</v>
      </c>
    </row>
    <row r="12" spans="1:4" ht="14.25" thickTop="1" thickBot="1" x14ac:dyDescent="0.25">
      <c r="A12" s="133" t="s">
        <v>327</v>
      </c>
      <c r="B12" s="132">
        <f>'Биланс на состојба'!B15</f>
        <v>225310</v>
      </c>
      <c r="C12" s="132">
        <f>'Биланс на состојба'!C15</f>
        <v>235744</v>
      </c>
      <c r="D12" s="134">
        <f>'Биланс на состојба'!D15</f>
        <v>104.63095290932493</v>
      </c>
    </row>
    <row r="13" spans="1:4" ht="14.25" thickTop="1" thickBot="1" x14ac:dyDescent="0.25">
      <c r="A13" s="133" t="s">
        <v>328</v>
      </c>
      <c r="B13" s="132">
        <f>'Биланс на состојба'!B16</f>
        <v>55377</v>
      </c>
      <c r="C13" s="132">
        <f>'Биланс на состојба'!C16</f>
        <v>49521</v>
      </c>
      <c r="D13" s="134">
        <f>'Биланс на состојба'!D16</f>
        <v>89.42521263340376</v>
      </c>
    </row>
    <row r="14" spans="1:4" ht="14.25" thickTop="1" thickBot="1" x14ac:dyDescent="0.25">
      <c r="A14" s="133" t="s">
        <v>329</v>
      </c>
      <c r="B14" s="132">
        <f>'Биланс на состојба'!B17</f>
        <v>11992</v>
      </c>
      <c r="C14" s="132">
        <f>'Биланс на состојба'!C17</f>
        <v>39436</v>
      </c>
      <c r="D14" s="134">
        <f>'Биланс на состојба'!D17</f>
        <v>328.85256837891927</v>
      </c>
    </row>
    <row r="15" spans="1:4" s="135" customFormat="1" ht="14.25" thickTop="1" thickBot="1" x14ac:dyDescent="0.25">
      <c r="A15" s="129" t="s">
        <v>330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 x14ac:dyDescent="0.25">
      <c r="A16" s="129" t="s">
        <v>331</v>
      </c>
      <c r="B16" s="130">
        <f>'Биланс на состојба'!B19</f>
        <v>638342</v>
      </c>
      <c r="C16" s="130">
        <f>'Биланс на состојба'!C19</f>
        <v>655997</v>
      </c>
      <c r="D16" s="130">
        <f>'Биланс на состојба'!D19</f>
        <v>102.76575879387538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536274</v>
      </c>
      <c r="C18" s="132">
        <f>'Биланс на состојба'!C21</f>
        <v>401494</v>
      </c>
      <c r="D18" s="134">
        <f>'Биланс на состојба'!D21</f>
        <v>74.867325285208679</v>
      </c>
    </row>
    <row r="19" spans="1:4" ht="14.25" thickTop="1" thickBot="1" x14ac:dyDescent="0.25">
      <c r="A19" s="136" t="s">
        <v>332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333</v>
      </c>
      <c r="B20" s="132">
        <f>'Биланс на состојба'!B23</f>
        <v>11751</v>
      </c>
      <c r="C20" s="132">
        <f>'Биланс на состојба'!C23</f>
        <v>141342</v>
      </c>
      <c r="D20" s="134">
        <f>'Биланс на состојба'!D23</f>
        <v>1202.8082716364565</v>
      </c>
    </row>
    <row r="21" spans="1:4" ht="14.25" thickTop="1" thickBot="1" x14ac:dyDescent="0.25">
      <c r="A21" s="136" t="s">
        <v>334</v>
      </c>
      <c r="B21" s="132">
        <f>'Биланс на состојба'!B24</f>
        <v>90317</v>
      </c>
      <c r="C21" s="132">
        <f>'Биланс на состојба'!C24</f>
        <v>113161</v>
      </c>
      <c r="D21" s="134">
        <f>'Биланс на состојба'!D24</f>
        <v>125.29313418293344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5000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1735182</v>
      </c>
      <c r="C24" s="132">
        <f>'Биланс на состојба'!C27</f>
        <v>1655454</v>
      </c>
      <c r="D24" s="130">
        <f>'Биланс на состојба'!D27</f>
        <v>95.405208214469724</v>
      </c>
    </row>
    <row r="25" spans="1:4" ht="14.25" thickTop="1" thickBot="1" x14ac:dyDescent="0.25">
      <c r="A25" s="131" t="s">
        <v>196</v>
      </c>
      <c r="B25" s="130">
        <f>'Биланс на состојба'!B28</f>
        <v>526278</v>
      </c>
      <c r="C25" s="130">
        <f>'Биланс на состојба'!C28</f>
        <v>488876</v>
      </c>
      <c r="D25" s="134">
        <f>'Биланс на состојба'!D28</f>
        <v>92.893109725278279</v>
      </c>
    </row>
    <row r="26" spans="1:4" ht="14.25" thickTop="1" thickBot="1" x14ac:dyDescent="0.25">
      <c r="A26" s="133" t="s">
        <v>197</v>
      </c>
      <c r="B26" s="132">
        <f>'Биланс на состојба'!B29</f>
        <v>508328</v>
      </c>
      <c r="C26" s="132">
        <f>'Биланс на состојба'!C29</f>
        <v>474149</v>
      </c>
      <c r="D26" s="134">
        <f>'Биланс на состојба'!D29</f>
        <v>93.276191750208525</v>
      </c>
    </row>
    <row r="27" spans="1:4" ht="14.25" thickTop="1" thickBot="1" x14ac:dyDescent="0.25">
      <c r="A27" s="133" t="s">
        <v>335</v>
      </c>
      <c r="B27" s="132">
        <f>'Биланс на состојба'!B30</f>
        <v>77900</v>
      </c>
      <c r="C27" s="132">
        <f>'Биланс на состојба'!C30</f>
        <v>116877</v>
      </c>
      <c r="D27" s="134">
        <f>'Биланс на состојба'!D30</f>
        <v>150.0346598202824</v>
      </c>
    </row>
    <row r="28" spans="1:4" ht="14.25" thickTop="1" thickBot="1" x14ac:dyDescent="0.25">
      <c r="A28" s="133" t="s">
        <v>198</v>
      </c>
      <c r="B28" s="132">
        <f>'Биланс на состојба'!B31</f>
        <v>530216</v>
      </c>
      <c r="C28" s="132">
        <f>'Биланс на состојба'!C31</f>
        <v>491867</v>
      </c>
      <c r="D28" s="134">
        <f>'Биланс на состојба'!D31</f>
        <v>92.767287294234805</v>
      </c>
    </row>
    <row r="29" spans="1:4" ht="14.25" thickTop="1" thickBot="1" x14ac:dyDescent="0.25">
      <c r="A29" s="131" t="s">
        <v>199</v>
      </c>
      <c r="B29" s="132">
        <f>'Биланс на состојба'!B32</f>
        <v>75869</v>
      </c>
      <c r="C29" s="132">
        <f>'Биланс на состојба'!C32</f>
        <v>49724</v>
      </c>
      <c r="D29" s="134">
        <f>'Биланс на состојба'!D32</f>
        <v>65.539284819886916</v>
      </c>
    </row>
    <row r="30" spans="1:4" ht="14.25" thickTop="1" thickBot="1" x14ac:dyDescent="0.25">
      <c r="A30" s="131" t="s">
        <v>336</v>
      </c>
      <c r="B30" s="132">
        <f>'Биланс на состојба'!B33</f>
        <v>16591</v>
      </c>
      <c r="C30" s="132">
        <f>'Биланс на состојба'!C33</f>
        <v>33961</v>
      </c>
      <c r="D30" s="134">
        <f>'Биланс на состојба'!D33</f>
        <v>204.69531673799048</v>
      </c>
    </row>
    <row r="31" spans="1:4" ht="14.25" thickTop="1" thickBot="1" x14ac:dyDescent="0.25">
      <c r="A31" s="137" t="s">
        <v>200</v>
      </c>
      <c r="B31" s="130">
        <f>'Биланс на состојба'!B34</f>
        <v>4319098</v>
      </c>
      <c r="C31" s="130">
        <f>'Биланс на состојба'!C34</f>
        <v>4259297</v>
      </c>
      <c r="D31" s="130">
        <f>'Биланс на состојба'!D34</f>
        <v>98.615428499191268</v>
      </c>
    </row>
    <row r="32" spans="1:4" ht="14.25" thickTop="1" thickBot="1" x14ac:dyDescent="0.25">
      <c r="A32" s="131" t="s">
        <v>201</v>
      </c>
      <c r="B32" s="134">
        <f>'Биланс на состојба'!B35</f>
        <v>11</v>
      </c>
      <c r="C32" s="134">
        <f>'Биланс на состојба'!C35</f>
        <v>1</v>
      </c>
      <c r="D32" s="134">
        <f>'Биланс на состојба'!D35</f>
        <v>9.0909090909090917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3161362</v>
      </c>
      <c r="C34" s="130">
        <f>'Биланс на состојба'!C37</f>
        <v>3313520</v>
      </c>
      <c r="D34" s="130">
        <f>'Биланс на состојба'!D37</f>
        <v>104.81305209590045</v>
      </c>
    </row>
    <row r="35" spans="1:4" ht="14.25" thickTop="1" thickBot="1" x14ac:dyDescent="0.25">
      <c r="A35" s="141" t="s">
        <v>337</v>
      </c>
      <c r="B35" s="132">
        <f>'Биланс на состојба'!B38</f>
        <v>246178</v>
      </c>
      <c r="C35" s="132">
        <f>'Биланс на состојба'!C38</f>
        <v>246178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876781</v>
      </c>
      <c r="C36" s="132">
        <f>'Биланс на состојба'!C39</f>
        <v>876328</v>
      </c>
      <c r="D36" s="134">
        <f>'Биланс на состојба'!D39</f>
        <v>99.948333734421709</v>
      </c>
    </row>
    <row r="37" spans="1:4" ht="14.25" thickTop="1" thickBot="1" x14ac:dyDescent="0.25">
      <c r="A37" s="131" t="s">
        <v>205</v>
      </c>
      <c r="B37" s="132">
        <f>'Биланс на состојба'!B40</f>
        <v>2038403</v>
      </c>
      <c r="C37" s="132">
        <f>'Биланс на состојба'!C40</f>
        <v>2191014</v>
      </c>
      <c r="D37" s="134">
        <f>'Биланс на состојба'!D40</f>
        <v>107.48679235656542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1157736</v>
      </c>
      <c r="C39" s="130">
        <f>'Биланс на состојба'!C42</f>
        <v>945777</v>
      </c>
      <c r="D39" s="130">
        <f>'Биланс на состојба'!D42</f>
        <v>81.691940131428936</v>
      </c>
    </row>
    <row r="40" spans="1:4" ht="14.25" thickTop="1" thickBot="1" x14ac:dyDescent="0.25">
      <c r="A40" s="137" t="s">
        <v>208</v>
      </c>
      <c r="B40" s="130">
        <f>'Биланс на состојба'!B43</f>
        <v>700681</v>
      </c>
      <c r="C40" s="130">
        <f>'Биланс на состојба'!C43</f>
        <v>658557</v>
      </c>
      <c r="D40" s="130">
        <f>'Биланс на состојба'!D43</f>
        <v>93.988134400675918</v>
      </c>
    </row>
    <row r="41" spans="1:4" ht="14.25" thickTop="1" thickBot="1" x14ac:dyDescent="0.25">
      <c r="A41" s="131" t="s">
        <v>209</v>
      </c>
      <c r="B41" s="132">
        <f>'Биланс на состојба'!B44</f>
        <v>336807</v>
      </c>
      <c r="C41" s="132">
        <f>'Биланс на состојба'!C44</f>
        <v>359620</v>
      </c>
      <c r="D41" s="134">
        <f>'Биланс на состојба'!D44</f>
        <v>106.773315281452</v>
      </c>
    </row>
    <row r="42" spans="1:4" ht="14.25" thickTop="1" thickBot="1" x14ac:dyDescent="0.25">
      <c r="A42" s="133" t="s">
        <v>210</v>
      </c>
      <c r="B42" s="132">
        <f>'Биланс на состојба'!B45</f>
        <v>198790</v>
      </c>
      <c r="C42" s="132">
        <f>'Биланс на состојба'!C45</f>
        <v>158963</v>
      </c>
      <c r="D42" s="134">
        <f>'Биланс на состојба'!D45</f>
        <v>79.96529000452739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10012</v>
      </c>
      <c r="C44" s="132">
        <f>'Биланс на состојба'!C47</f>
        <v>13353</v>
      </c>
      <c r="D44" s="134">
        <f>'Биланс на состојба'!D47</f>
        <v>133.36995605273671</v>
      </c>
    </row>
    <row r="45" spans="1:4" ht="14.25" thickTop="1" thickBot="1" x14ac:dyDescent="0.25">
      <c r="A45" s="133" t="s">
        <v>338</v>
      </c>
      <c r="B45" s="134">
        <f>'Биланс на состојба'!B48</f>
        <v>98768</v>
      </c>
      <c r="C45" s="134">
        <f>'Биланс на состојба'!C48</f>
        <v>71865</v>
      </c>
      <c r="D45" s="134">
        <f>'Биланс на состојба'!D48</f>
        <v>72.761420703061717</v>
      </c>
    </row>
    <row r="46" spans="1:4" ht="14.25" thickTop="1" thickBot="1" x14ac:dyDescent="0.25">
      <c r="A46" s="133" t="s">
        <v>339</v>
      </c>
      <c r="B46" s="132">
        <f>'Биланс на состојба'!B49</f>
        <v>56304</v>
      </c>
      <c r="C46" s="132">
        <f>'Биланс на состојба'!C49</f>
        <v>54756</v>
      </c>
      <c r="D46" s="134">
        <f>'Биланс на состојба'!D49</f>
        <v>97.250639386189263</v>
      </c>
    </row>
    <row r="47" spans="1:4" ht="14.25" thickTop="1" thickBot="1" x14ac:dyDescent="0.25">
      <c r="A47" s="133" t="s">
        <v>340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457055</v>
      </c>
      <c r="C48" s="130">
        <f>'Биланс на состојба'!C51</f>
        <v>287220</v>
      </c>
      <c r="D48" s="130">
        <f>'Биланс на состојба'!D51</f>
        <v>62.841452341621903</v>
      </c>
    </row>
    <row r="49" spans="1:4" ht="14.25" thickTop="1" thickBot="1" x14ac:dyDescent="0.25">
      <c r="A49" s="133" t="s">
        <v>214</v>
      </c>
      <c r="B49" s="132">
        <f>'Биланс на состојба'!B52</f>
        <v>455334</v>
      </c>
      <c r="C49" s="132">
        <f>'Биланс на состојба'!C52</f>
        <v>285651</v>
      </c>
      <c r="D49" s="134">
        <f>'Биланс на состојба'!D52</f>
        <v>62.734388383033114</v>
      </c>
    </row>
    <row r="50" spans="1:4" ht="14.25" thickTop="1" thickBot="1" x14ac:dyDescent="0.25">
      <c r="A50" s="133" t="s">
        <v>240</v>
      </c>
      <c r="B50" s="132">
        <f>'Биланс на состојба'!B53</f>
        <v>1721</v>
      </c>
      <c r="C50" s="132">
        <f>'Биланс на состојба'!C53</f>
        <v>1569</v>
      </c>
      <c r="D50" s="134">
        <f>'Биланс на состојба'!D53</f>
        <v>91.167925624636837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341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4319098</v>
      </c>
      <c r="C53" s="130">
        <f>'Биланс на состојба'!C56</f>
        <v>4259297</v>
      </c>
      <c r="D53" s="130">
        <f>'Биланс на состојба'!D56</f>
        <v>98.615428499191268</v>
      </c>
    </row>
    <row r="54" spans="1:4" ht="14.25" thickTop="1" thickBot="1" x14ac:dyDescent="0.25">
      <c r="A54" s="131" t="s">
        <v>218</v>
      </c>
      <c r="B54" s="132">
        <f>'Биланс на состојба'!B57</f>
        <v>11</v>
      </c>
      <c r="C54" s="132">
        <f>'Биланс на состојба'!C57</f>
        <v>1</v>
      </c>
      <c r="D54" s="134">
        <f>'Биланс на состојба'!D57</f>
        <v>9.0909090909090917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honeticPr fontId="35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3" t="str">
        <f>'ФИ-Почетна'!$C$18</f>
        <v>Група Фершпед АД Скопје</v>
      </c>
      <c r="D2" s="254"/>
      <c r="E2" s="254"/>
    </row>
    <row r="3" spans="1:6" ht="12.75" customHeight="1" x14ac:dyDescent="0.2">
      <c r="A3" s="144"/>
      <c r="B3" s="147" t="s">
        <v>30</v>
      </c>
      <c r="C3" s="149" t="str">
        <f>'ФИ-Почетна'!$C$22</f>
        <v>01.01 - 30.06</v>
      </c>
      <c r="D3" s="150" t="s">
        <v>325</v>
      </c>
      <c r="E3" s="148">
        <f>'ФИ-Почетна'!$C$23</f>
        <v>2018</v>
      </c>
    </row>
    <row r="4" spans="1:6" x14ac:dyDescent="0.2">
      <c r="A4" s="144"/>
      <c r="B4" s="151" t="s">
        <v>239</v>
      </c>
      <c r="C4" s="152" t="str">
        <f>'ФИ-Почетна'!$C$20</f>
        <v>да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7" t="s">
        <v>27</v>
      </c>
      <c r="C6" s="257"/>
      <c r="D6" s="257"/>
      <c r="E6" s="257"/>
    </row>
    <row r="7" spans="1:6" x14ac:dyDescent="0.2">
      <c r="A7" s="144"/>
      <c r="B7" s="257"/>
      <c r="C7" s="257"/>
      <c r="D7" s="257"/>
      <c r="E7" s="257"/>
    </row>
    <row r="8" spans="1:6" s="155" customFormat="1" ht="15" customHeight="1" thickBot="1" x14ac:dyDescent="0.25">
      <c r="A8" s="153"/>
      <c r="B8" s="154"/>
      <c r="C8" s="256" t="s">
        <v>35</v>
      </c>
      <c r="D8" s="256"/>
      <c r="E8" s="256"/>
    </row>
    <row r="9" spans="1:6" s="157" customFormat="1" ht="25.5" customHeight="1" thickTop="1" thickBot="1" x14ac:dyDescent="0.25">
      <c r="A9" s="255"/>
      <c r="B9" s="255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5"/>
      <c r="B10" s="255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374</v>
      </c>
      <c r="C11" s="130">
        <f>'Биланс на успех - природа'!C11</f>
        <v>1742224</v>
      </c>
      <c r="D11" s="130">
        <f>'Биланс на успех - природа'!D11</f>
        <v>1873027</v>
      </c>
      <c r="E11" s="130">
        <f>'Биланс на успех - природа'!E11</f>
        <v>107.50781759406367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1710361</v>
      </c>
      <c r="D12" s="134">
        <f>'Биланс на успех - природа'!D12</f>
        <v>1866310</v>
      </c>
      <c r="E12" s="134">
        <f>'Биланс на успех - природа'!E12</f>
        <v>109.11789967147287</v>
      </c>
      <c r="F12" s="161"/>
    </row>
    <row r="13" spans="1:6" ht="15.75" customHeight="1" thickTop="1" thickBot="1" x14ac:dyDescent="0.25">
      <c r="A13" s="159" t="s">
        <v>342</v>
      </c>
      <c r="B13" s="162" t="s">
        <v>235</v>
      </c>
      <c r="C13" s="163">
        <f>'Биланс на успех - природа'!C13</f>
        <v>1551423</v>
      </c>
      <c r="D13" s="163">
        <f>'Биланс на успех - природа'!D13</f>
        <v>1720919</v>
      </c>
      <c r="E13" s="134">
        <f>'Биланс на успех - природа'!E13</f>
        <v>110.92519577188169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158938</v>
      </c>
      <c r="D14" s="163">
        <f>'Биланс на успех - природа'!D14</f>
        <v>145391</v>
      </c>
      <c r="E14" s="134">
        <f>'Биланс на успех - природа'!E14</f>
        <v>91.476550604638291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>
        <f>'Биланс на успех - природа'!C15</f>
        <v>0</v>
      </c>
      <c r="D15" s="164">
        <f>'Биланс на успех - природа'!D15</f>
        <v>0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370</v>
      </c>
      <c r="C16" s="163">
        <f>'Биланс на успех - природа'!C16</f>
        <v>490702</v>
      </c>
      <c r="D16" s="163">
        <f>'Биланс на успех - природа'!D16</f>
        <v>495360</v>
      </c>
      <c r="E16" s="134">
        <f>'Биланс на успех - природа'!E16</f>
        <v>100.94925229569067</v>
      </c>
      <c r="F16" s="161"/>
    </row>
    <row r="17" spans="1:6" ht="27" thickTop="1" thickBot="1" x14ac:dyDescent="0.25">
      <c r="A17" s="159">
        <v>5</v>
      </c>
      <c r="B17" s="162" t="s">
        <v>371</v>
      </c>
      <c r="C17" s="163">
        <f>'Биланс на успех - природа'!C17</f>
        <v>442998</v>
      </c>
      <c r="D17" s="163">
        <f>'Биланс на успех - природа'!D17</f>
        <v>437908</v>
      </c>
      <c r="E17" s="134">
        <f>'Биланс на успех - природа'!E17</f>
        <v>98.851010614043403</v>
      </c>
      <c r="F17" s="161"/>
    </row>
    <row r="18" spans="1:6" ht="18" customHeight="1" thickTop="1" thickBot="1" x14ac:dyDescent="0.25">
      <c r="A18" s="159">
        <v>6</v>
      </c>
      <c r="B18" s="162" t="s">
        <v>372</v>
      </c>
      <c r="C18" s="163">
        <f>'Биланс на успех - природа'!C18</f>
        <v>0</v>
      </c>
      <c r="D18" s="163">
        <f>'Биланс на успех - природа'!D18</f>
        <v>0</v>
      </c>
      <c r="E18" s="134">
        <f>'Биланс на успех - природа'!E18</f>
        <v>0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31863</v>
      </c>
      <c r="D19" s="163">
        <f>'Биланс на успех - природа'!D19</f>
        <v>6717</v>
      </c>
      <c r="E19" s="134">
        <f>'Биланс на успех - природа'!E19</f>
        <v>21.080877506826099</v>
      </c>
      <c r="F19" s="161"/>
    </row>
    <row r="20" spans="1:6" ht="18" customHeight="1" thickTop="1" thickBot="1" x14ac:dyDescent="0.25">
      <c r="A20" s="159">
        <v>8</v>
      </c>
      <c r="B20" s="165" t="s">
        <v>373</v>
      </c>
      <c r="C20" s="130">
        <f>'Биланс на успех - природа'!C20</f>
        <v>1656445</v>
      </c>
      <c r="D20" s="130">
        <f>'Биланс на успех - природа'!D20</f>
        <v>1745578</v>
      </c>
      <c r="E20" s="130">
        <f>'Биланс на успех - природа'!E20</f>
        <v>105.38098155990691</v>
      </c>
      <c r="F20" s="161"/>
    </row>
    <row r="21" spans="1:6" ht="18" customHeight="1" thickTop="1" thickBot="1" x14ac:dyDescent="0.25">
      <c r="A21" s="159">
        <v>9</v>
      </c>
      <c r="B21" s="166" t="s">
        <v>360</v>
      </c>
      <c r="C21" s="163">
        <f>'Биланс на успех - природа'!C21</f>
        <v>308544</v>
      </c>
      <c r="D21" s="163">
        <f>'Биланс на успех - природа'!D21</f>
        <v>284964</v>
      </c>
      <c r="E21" s="134">
        <f>'Биланс на успех - природа'!E21</f>
        <v>92.357654013690109</v>
      </c>
      <c r="F21" s="161"/>
    </row>
    <row r="22" spans="1:6" ht="18" customHeight="1" thickTop="1" thickBot="1" x14ac:dyDescent="0.25">
      <c r="A22" s="159">
        <v>10</v>
      </c>
      <c r="B22" s="166" t="s">
        <v>361</v>
      </c>
      <c r="C22" s="163">
        <f>'Биланс на успех - природа'!C22</f>
        <v>74457</v>
      </c>
      <c r="D22" s="163">
        <f>'Биланс на успех - природа'!D22</f>
        <v>78636</v>
      </c>
      <c r="E22" s="134">
        <f>'Биланс на успех - природа'!E22</f>
        <v>105.61263548088158</v>
      </c>
      <c r="F22" s="161"/>
    </row>
    <row r="23" spans="1:6" ht="18" customHeight="1" thickTop="1" thickBot="1" x14ac:dyDescent="0.25">
      <c r="A23" s="159">
        <v>11</v>
      </c>
      <c r="B23" s="166" t="s">
        <v>362</v>
      </c>
      <c r="C23" s="163">
        <f>'Биланс на успех - природа'!C23</f>
        <v>338</v>
      </c>
      <c r="D23" s="163">
        <f>'Биланс на успех - природа'!D23</f>
        <v>281</v>
      </c>
      <c r="E23" s="134">
        <f>'Биланс на успех - природа'!E23</f>
        <v>83.136094674556219</v>
      </c>
      <c r="F23" s="161"/>
    </row>
    <row r="24" spans="1:6" ht="14.25" thickTop="1" thickBot="1" x14ac:dyDescent="0.25">
      <c r="A24" s="159">
        <v>12</v>
      </c>
      <c r="B24" s="166" t="s">
        <v>363</v>
      </c>
      <c r="C24" s="163">
        <f>'Биланс на успех - природа'!C24</f>
        <v>1042906</v>
      </c>
      <c r="D24" s="163">
        <f>'Биланс на успех - природа'!D24</f>
        <v>1150937</v>
      </c>
      <c r="E24" s="134">
        <f>'Биланс на успех - природа'!E24</f>
        <v>110.35865169056463</v>
      </c>
      <c r="F24" s="161"/>
    </row>
    <row r="25" spans="1:6" ht="18" customHeight="1" thickTop="1" thickBot="1" x14ac:dyDescent="0.25">
      <c r="A25" s="159">
        <v>13</v>
      </c>
      <c r="B25" s="166" t="s">
        <v>364</v>
      </c>
      <c r="C25" s="163">
        <f>'Биланс на успех - природа'!C25</f>
        <v>32716</v>
      </c>
      <c r="D25" s="163">
        <f>'Биланс на успех - природа'!D25</f>
        <v>36320</v>
      </c>
      <c r="E25" s="134">
        <f>'Биланс на успех - природа'!E25</f>
        <v>111.01601662794963</v>
      </c>
      <c r="F25" s="161"/>
    </row>
    <row r="26" spans="1:6" ht="18" customHeight="1" thickTop="1" thickBot="1" x14ac:dyDescent="0.25">
      <c r="A26" s="159">
        <v>14</v>
      </c>
      <c r="B26" s="166" t="s">
        <v>365</v>
      </c>
      <c r="C26" s="163">
        <f>'Биланс на успех - природа'!C26</f>
        <v>153120</v>
      </c>
      <c r="D26" s="163">
        <f>'Биланс на успех - природа'!D26</f>
        <v>154155</v>
      </c>
      <c r="E26" s="134">
        <f>'Биланс на успех - природа'!E26</f>
        <v>100.67594043887146</v>
      </c>
      <c r="F26" s="161"/>
    </row>
    <row r="27" spans="1:6" ht="14.25" customHeight="1" thickTop="1" thickBot="1" x14ac:dyDescent="0.25">
      <c r="A27" s="159">
        <v>15</v>
      </c>
      <c r="B27" s="162" t="s">
        <v>366</v>
      </c>
      <c r="C27" s="163">
        <f>'Биланс на успех - природа'!C27</f>
        <v>34250</v>
      </c>
      <c r="D27" s="163">
        <f>'Биланс на успех - природа'!D27</f>
        <v>34689</v>
      </c>
      <c r="E27" s="134">
        <f>'Биланс на успех - природа'!E27</f>
        <v>101.28175182481752</v>
      </c>
      <c r="F27" s="161"/>
    </row>
    <row r="28" spans="1:6" ht="18" customHeight="1" thickTop="1" thickBot="1" x14ac:dyDescent="0.25">
      <c r="A28" s="159">
        <v>16</v>
      </c>
      <c r="B28" s="166" t="s">
        <v>367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6</v>
      </c>
      <c r="F28" s="161"/>
    </row>
    <row r="29" spans="1:6" ht="18" customHeight="1" thickTop="1" thickBot="1" x14ac:dyDescent="0.25">
      <c r="A29" s="159">
        <v>17</v>
      </c>
      <c r="B29" s="162" t="s">
        <v>368</v>
      </c>
      <c r="C29" s="163">
        <f>'Биланс на успех - природа'!C29</f>
        <v>1641</v>
      </c>
      <c r="D29" s="163">
        <f>'Биланс на успех - природа'!D29</f>
        <v>445</v>
      </c>
      <c r="E29" s="134">
        <f>'Биланс на успех - природа'!E29</f>
        <v>27.117611212675197</v>
      </c>
      <c r="F29" s="161"/>
    </row>
    <row r="30" spans="1:6" ht="18" customHeight="1" thickTop="1" thickBot="1" x14ac:dyDescent="0.25">
      <c r="A30" s="159">
        <v>18</v>
      </c>
      <c r="B30" s="166" t="s">
        <v>369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8473</v>
      </c>
      <c r="D31" s="163">
        <f>'Биланс на успех - природа'!D31</f>
        <v>5151</v>
      </c>
      <c r="E31" s="134">
        <f>'Биланс на успех - природа'!E31</f>
        <v>60.793107517998344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38075</v>
      </c>
      <c r="D32" s="167">
        <f>'Биланс на успех - природа'!D32</f>
        <v>69997</v>
      </c>
      <c r="E32" s="167">
        <f>'Биланс на успех - природа'!E32</f>
        <v>183.83978988837819</v>
      </c>
      <c r="F32" s="161"/>
    </row>
    <row r="33" spans="1:6" ht="14.25" customHeight="1" thickTop="1" thickBot="1" x14ac:dyDescent="0.25">
      <c r="A33" s="159">
        <v>21</v>
      </c>
      <c r="B33" s="166" t="s">
        <v>349</v>
      </c>
      <c r="C33" s="167">
        <f>'Биланс на успех - природа'!C33</f>
        <v>6598</v>
      </c>
      <c r="D33" s="167">
        <f>'Биланс на успех - природа'!D33</f>
        <v>9886</v>
      </c>
      <c r="E33" s="130">
        <f>'Биланс на успех - природа'!E33</f>
        <v>149.83328281297364</v>
      </c>
      <c r="F33" s="161"/>
    </row>
    <row r="34" spans="1:6" ht="30" customHeight="1" thickTop="1" thickBot="1" x14ac:dyDescent="0.25">
      <c r="A34" s="159" t="s">
        <v>343</v>
      </c>
      <c r="B34" s="162" t="s">
        <v>256</v>
      </c>
      <c r="C34" s="163">
        <f>'Биланс на успех - природа'!C34</f>
        <v>2146</v>
      </c>
      <c r="D34" s="163">
        <f>'Биланс на успех - природа'!D34</f>
        <v>1524</v>
      </c>
      <c r="E34" s="134">
        <f>'Биланс на успех - природа'!E34</f>
        <v>71.015843429636533</v>
      </c>
      <c r="F34" s="161"/>
    </row>
    <row r="35" spans="1:6" ht="18.75" customHeight="1" thickTop="1" thickBot="1" x14ac:dyDescent="0.25">
      <c r="A35" s="159" t="s">
        <v>344</v>
      </c>
      <c r="B35" s="162" t="s">
        <v>350</v>
      </c>
      <c r="C35" s="163">
        <f>'Биланс на успех - природа'!C35</f>
        <v>4452</v>
      </c>
      <c r="D35" s="163">
        <f>'Биланс на успех - природа'!D35</f>
        <v>8362</v>
      </c>
      <c r="E35" s="134">
        <f>'Биланс на успех - природа'!E35</f>
        <v>187.82569631626237</v>
      </c>
      <c r="F35" s="161"/>
    </row>
    <row r="36" spans="1:6" ht="17.25" customHeight="1" thickTop="1" thickBot="1" x14ac:dyDescent="0.25">
      <c r="A36" s="159" t="s">
        <v>345</v>
      </c>
      <c r="B36" s="162" t="s">
        <v>351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352</v>
      </c>
      <c r="C37" s="130">
        <f>'Биланс на успех - природа'!C37</f>
        <v>17938</v>
      </c>
      <c r="D37" s="130">
        <f>'Биланс на успех - природа'!D37</f>
        <v>10702</v>
      </c>
      <c r="E37" s="130">
        <f>'Биланс на успех - природа'!E37</f>
        <v>59.661054744118637</v>
      </c>
      <c r="F37" s="161"/>
    </row>
    <row r="38" spans="1:6" ht="18" customHeight="1" thickTop="1" thickBot="1" x14ac:dyDescent="0.25">
      <c r="A38" s="159" t="s">
        <v>346</v>
      </c>
      <c r="B38" s="162" t="s">
        <v>257</v>
      </c>
      <c r="C38" s="163">
        <f>'Биланс на успех - природа'!C38</f>
        <v>17930</v>
      </c>
      <c r="D38" s="163">
        <f>'Биланс на успех - природа'!D38</f>
        <v>10627</v>
      </c>
      <c r="E38" s="134">
        <f>'Биланс на успех - природа'!E38</f>
        <v>59.269380925822645</v>
      </c>
      <c r="F38" s="161"/>
    </row>
    <row r="39" spans="1:6" ht="18" customHeight="1" thickTop="1" thickBot="1" x14ac:dyDescent="0.25">
      <c r="A39" s="159" t="s">
        <v>347</v>
      </c>
      <c r="B39" s="162" t="s">
        <v>258</v>
      </c>
      <c r="C39" s="163">
        <f>'Биланс на успех - природа'!C39</f>
        <v>8</v>
      </c>
      <c r="D39" s="163">
        <f>'Биланс на успех - природа'!D39</f>
        <v>75</v>
      </c>
      <c r="E39" s="134">
        <f>'Биланс на успех - природа'!E39</f>
        <v>937.5</v>
      </c>
      <c r="F39" s="161"/>
    </row>
    <row r="40" spans="1:6" ht="18" customHeight="1" thickTop="1" thickBot="1" x14ac:dyDescent="0.25">
      <c r="A40" s="159" t="s">
        <v>348</v>
      </c>
      <c r="B40" s="162" t="s">
        <v>353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354</v>
      </c>
      <c r="C41" s="130">
        <f>'Биланс на успех - природа'!C41</f>
        <v>26735</v>
      </c>
      <c r="D41" s="130">
        <f>'Биланс на успех - природа'!D41</f>
        <v>69181</v>
      </c>
      <c r="E41" s="130">
        <f>'Биланс на успех - природа'!E41</f>
        <v>258.76566298859171</v>
      </c>
      <c r="F41" s="161"/>
    </row>
    <row r="42" spans="1:6" ht="18" customHeight="1" thickTop="1" thickBot="1" x14ac:dyDescent="0.25">
      <c r="A42" s="159">
        <v>24</v>
      </c>
      <c r="B42" s="162" t="s">
        <v>355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26735</v>
      </c>
      <c r="D43" s="130">
        <f>'Биланс на успех - природа'!D43</f>
        <v>69181</v>
      </c>
      <c r="E43" s="130">
        <f>'Биланс на успех - природа'!E43</f>
        <v>258.76566298859171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3152</v>
      </c>
      <c r="D44" s="163">
        <f>'Биланс на успех - природа'!D44</f>
        <v>6170</v>
      </c>
      <c r="E44" s="134">
        <f>'Биланс на успех - природа'!E44</f>
        <v>195.748730964467</v>
      </c>
      <c r="F44" s="161"/>
    </row>
    <row r="45" spans="1:6" ht="18" customHeight="1" thickTop="1" thickBot="1" x14ac:dyDescent="0.25">
      <c r="A45" s="159">
        <v>27</v>
      </c>
      <c r="B45" s="165" t="s">
        <v>356</v>
      </c>
      <c r="C45" s="130">
        <f>'Биланс на успех - природа'!C45</f>
        <v>23583</v>
      </c>
      <c r="D45" s="130">
        <f>'Биланс на успех - природа'!D45</f>
        <v>63011</v>
      </c>
      <c r="E45" s="130">
        <f>'Биланс на успех - природа'!E45</f>
        <v>267.1882288088878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357</v>
      </c>
      <c r="C47" s="130">
        <f>'Биланс на успех - природа'!C47</f>
        <v>23583</v>
      </c>
      <c r="D47" s="130">
        <f>'Биланс на успех - природа'!D47</f>
        <v>63011</v>
      </c>
      <c r="E47" s="130">
        <f>'Биланс на успех - природа'!E47</f>
        <v>267.1882288088878</v>
      </c>
    </row>
    <row r="48" spans="1:6" ht="14.25" thickTop="1" thickBot="1" x14ac:dyDescent="0.25">
      <c r="A48" s="159">
        <v>30</v>
      </c>
      <c r="B48" s="162" t="s">
        <v>358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359</v>
      </c>
      <c r="C49" s="130">
        <f>'Биланс на успех - природа'!C49</f>
        <v>23583</v>
      </c>
      <c r="D49" s="130">
        <f>'Биланс на успех - природа'!D49</f>
        <v>63011</v>
      </c>
      <c r="E49" s="130">
        <f>'Биланс на успех - природа'!E49</f>
        <v>267.1882288088878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8" t="str">
        <f>'ФИ-Почетна'!$C$18</f>
        <v>Група Фершпед АД Скопје</v>
      </c>
      <c r="C2" s="259"/>
      <c r="D2" s="259"/>
      <c r="E2" s="169"/>
    </row>
    <row r="3" spans="1:7" ht="12" customHeight="1" x14ac:dyDescent="0.2">
      <c r="A3" s="147" t="s">
        <v>30</v>
      </c>
      <c r="B3" s="170" t="str">
        <f>'ФИ-Почетна'!$C$22</f>
        <v>01.01 - 30.06</v>
      </c>
      <c r="C3" s="171" t="s">
        <v>325</v>
      </c>
      <c r="D3" s="172">
        <f>'ФИ-Почетна'!$C$23</f>
        <v>2018</v>
      </c>
      <c r="E3" s="169"/>
    </row>
    <row r="4" spans="1:7" ht="12" customHeight="1" x14ac:dyDescent="0.2">
      <c r="A4" s="151" t="s">
        <v>239</v>
      </c>
      <c r="B4" s="152" t="str">
        <f>'ФИ-Почетна'!$C$20</f>
        <v>да</v>
      </c>
      <c r="C4" s="145"/>
      <c r="D4" s="145"/>
      <c r="E4" s="169"/>
    </row>
    <row r="5" spans="1:7" ht="24" customHeight="1" x14ac:dyDescent="0.2">
      <c r="A5" s="260" t="s">
        <v>112</v>
      </c>
      <c r="B5" s="260"/>
      <c r="C5" s="260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1" t="s">
        <v>35</v>
      </c>
      <c r="D6" s="261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-78640</v>
      </c>
      <c r="C8" s="178">
        <f>'Паричен тек'!C9</f>
        <v>143711</v>
      </c>
      <c r="D8" s="178">
        <f>'Паричен тек'!D9</f>
        <v>0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23583</v>
      </c>
      <c r="C9" s="180">
        <f>'Паричен тек'!C10</f>
        <v>63011</v>
      </c>
      <c r="D9" s="180">
        <f>'Паричен тек'!D10</f>
        <v>267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34250</v>
      </c>
      <c r="C11" s="182">
        <f>'Паричен тек'!C12</f>
        <v>34689</v>
      </c>
      <c r="D11" s="182">
        <f>'Паричен тек'!D12</f>
        <v>101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61302</v>
      </c>
      <c r="C13" s="182">
        <f>'Паричен тек'!C14</f>
        <v>56730</v>
      </c>
      <c r="D13" s="182">
        <f>'Паричен тек'!D14</f>
        <v>93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-112428</v>
      </c>
      <c r="C14" s="182">
        <f>'Паричен тек'!C15</f>
        <v>3107</v>
      </c>
      <c r="D14" s="182">
        <f>'Паричен тек'!D15</f>
        <v>0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-47415</v>
      </c>
      <c r="C16" s="182">
        <f>'Паричен тек'!C17</f>
        <v>-59058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-4078</v>
      </c>
      <c r="C17" s="182">
        <f>'Паричен тек'!C18</f>
        <v>-23251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-43625</v>
      </c>
      <c r="C18" s="182">
        <f>'Паричен тек'!C19</f>
        <v>-25970</v>
      </c>
      <c r="D18" s="182">
        <f>'Паричен тек'!D19</f>
        <v>0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-28584</v>
      </c>
      <c r="C20" s="182">
        <f>'Паричен тек'!C21</f>
        <v>85218</v>
      </c>
      <c r="D20" s="182">
        <f>'Паричен тек'!D21</f>
        <v>0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26375</v>
      </c>
      <c r="C21" s="182">
        <f>'Паричен тек'!C22</f>
        <v>20005</v>
      </c>
      <c r="D21" s="182">
        <f>'Паричен тек'!D22</f>
        <v>75.848341232227483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-1340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11980</v>
      </c>
      <c r="C27" s="182">
        <f>'Паричен тек'!C28</f>
        <v>-9430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45381</v>
      </c>
      <c r="C28" s="178">
        <f>'Паричен тек'!C29</f>
        <v>-34207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-11568</v>
      </c>
      <c r="C29" s="182">
        <f>'Паричен тек'!C30</f>
        <v>-38396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14249</v>
      </c>
      <c r="C30" s="182">
        <f>'Паричен тек'!C31</f>
        <v>4189</v>
      </c>
      <c r="D30" s="182">
        <f>'Паричен тек'!D31</f>
        <v>29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42700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0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12383</v>
      </c>
      <c r="C38" s="178">
        <f>'Паричен тек'!C39</f>
        <v>-191587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12383</v>
      </c>
      <c r="C41" s="182">
        <f>'Паричен тек'!C42</f>
        <v>-191587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0</v>
      </c>
      <c r="C43" s="182">
        <f>'Паричен тек'!C44</f>
        <v>0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-20876</v>
      </c>
      <c r="C46" s="178">
        <f>'Паричен тек'!C47</f>
        <v>-82083</v>
      </c>
      <c r="D46" s="178">
        <f>'Паричен тек'!D47</f>
        <v>0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96745</v>
      </c>
      <c r="C47" s="182">
        <f>'Паричен тек'!C48</f>
        <v>131807</v>
      </c>
      <c r="D47" s="182">
        <f>'Паричен тек'!D48</f>
        <v>136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75869</v>
      </c>
      <c r="C48" s="178">
        <f>'Паричен тек'!C49</f>
        <v>49724</v>
      </c>
      <c r="D48" s="178">
        <f>'Паричен тек'!D49</f>
        <v>66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да</v>
      </c>
      <c r="C1" s="185"/>
      <c r="D1" s="185"/>
      <c r="E1" s="186" t="s">
        <v>30</v>
      </c>
      <c r="F1" s="266" t="str">
        <f>'ФИ-Почетна'!$C$22</f>
        <v>01.01 - 30.06</v>
      </c>
      <c r="G1" s="266"/>
    </row>
    <row r="2" spans="1:7" ht="12.75" customHeight="1" x14ac:dyDescent="0.2">
      <c r="A2" s="187" t="s">
        <v>136</v>
      </c>
      <c r="B2" s="268" t="str">
        <f>'ФИ-Почетна'!$C$18</f>
        <v>Група Фершпед АД Скопје</v>
      </c>
      <c r="C2" s="269"/>
      <c r="D2" s="269"/>
      <c r="E2" s="186" t="s">
        <v>325</v>
      </c>
      <c r="F2" s="267">
        <f>'ФИ-Почетна'!$C$23</f>
        <v>2018</v>
      </c>
      <c r="G2" s="267"/>
    </row>
    <row r="3" spans="1:7" ht="28.5" customHeight="1" x14ac:dyDescent="0.2">
      <c r="A3" s="264" t="s">
        <v>219</v>
      </c>
      <c r="B3" s="264"/>
      <c r="C3" s="264"/>
      <c r="D3" s="264"/>
      <c r="E3" s="264"/>
      <c r="F3" s="264"/>
      <c r="G3" s="264"/>
    </row>
    <row r="4" spans="1:7" ht="15.75" customHeight="1" x14ac:dyDescent="0.2">
      <c r="A4" s="185"/>
      <c r="B4" s="188"/>
      <c r="C4" s="188"/>
      <c r="D4" s="188"/>
      <c r="E4" s="185"/>
      <c r="F4" s="265" t="s">
        <v>35</v>
      </c>
      <c r="G4" s="265"/>
    </row>
    <row r="5" spans="1:7" ht="30" customHeight="1" x14ac:dyDescent="0.2">
      <c r="A5" s="262" t="s">
        <v>137</v>
      </c>
      <c r="B5" s="270" t="s">
        <v>230</v>
      </c>
      <c r="C5" s="270"/>
      <c r="D5" s="270"/>
      <c r="E5" s="270"/>
      <c r="F5" s="270" t="s">
        <v>140</v>
      </c>
      <c r="G5" s="270" t="s">
        <v>141</v>
      </c>
    </row>
    <row r="6" spans="1:7" s="190" customFormat="1" ht="27.75" customHeight="1" x14ac:dyDescent="0.2">
      <c r="A6" s="263"/>
      <c r="B6" s="189" t="s">
        <v>231</v>
      </c>
      <c r="C6" s="189" t="s">
        <v>138</v>
      </c>
      <c r="D6" s="189" t="s">
        <v>232</v>
      </c>
      <c r="E6" s="189" t="s">
        <v>139</v>
      </c>
      <c r="F6" s="270"/>
      <c r="G6" s="270"/>
    </row>
    <row r="7" spans="1:7" x14ac:dyDescent="0.2">
      <c r="A7" s="191" t="s">
        <v>157</v>
      </c>
      <c r="B7" s="192">
        <f>Капитал!B9</f>
        <v>246178</v>
      </c>
      <c r="C7" s="192">
        <f>Капитал!C9</f>
        <v>0</v>
      </c>
      <c r="D7" s="192">
        <f>Капитал!D9</f>
        <v>876781</v>
      </c>
      <c r="E7" s="192">
        <f>Капитал!E9</f>
        <v>2038403</v>
      </c>
      <c r="F7" s="192">
        <f>Капитал!F9</f>
        <v>0</v>
      </c>
      <c r="G7" s="193">
        <f>Капитал!G9</f>
        <v>3161362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70781</v>
      </c>
      <c r="F12" s="195">
        <f>Капитал!F14</f>
        <v>0</v>
      </c>
      <c r="G12" s="193">
        <f>Капитал!G14</f>
        <v>70781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0</v>
      </c>
      <c r="F14" s="195">
        <f>Капитал!F16</f>
        <v>0</v>
      </c>
      <c r="G14" s="193">
        <f>Капитал!G16</f>
        <v>0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-453</v>
      </c>
      <c r="E25" s="197">
        <f>Капитал!E27</f>
        <v>0</v>
      </c>
      <c r="F25" s="197">
        <f>Капитал!F27</f>
        <v>0</v>
      </c>
      <c r="G25" s="193">
        <f>Капитал!G27</f>
        <v>-453</v>
      </c>
    </row>
    <row r="26" spans="1:7" ht="14.25" thickTop="1" thickBot="1" x14ac:dyDescent="0.25">
      <c r="A26" s="198" t="s">
        <v>156</v>
      </c>
      <c r="B26" s="199">
        <f>Капитал!B28</f>
        <v>246178</v>
      </c>
      <c r="C26" s="199">
        <f>Капитал!C28</f>
        <v>0</v>
      </c>
      <c r="D26" s="199">
        <f>Капитал!D28</f>
        <v>876328</v>
      </c>
      <c r="E26" s="199">
        <f>Капитал!E28</f>
        <v>2109184</v>
      </c>
      <c r="F26" s="199">
        <f>Капитал!F28</f>
        <v>0</v>
      </c>
      <c r="G26" s="199">
        <f>Капитал!G28</f>
        <v>3231690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63011</v>
      </c>
      <c r="F31" s="195">
        <f>Капитал!F33</f>
        <v>0</v>
      </c>
      <c r="G31" s="201">
        <f>Капитал!G33</f>
        <v>63011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0</v>
      </c>
      <c r="E32" s="195">
        <f>Капитал!E34</f>
        <v>0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18819</v>
      </c>
      <c r="F44" s="197">
        <f>Капитал!F46</f>
        <v>0</v>
      </c>
      <c r="G44" s="201">
        <f>Капитал!G46</f>
        <v>18819</v>
      </c>
    </row>
    <row r="45" spans="1:7" ht="14.25" thickTop="1" thickBot="1" x14ac:dyDescent="0.25">
      <c r="A45" s="198" t="s">
        <v>158</v>
      </c>
      <c r="B45" s="199">
        <f>Капитал!B47</f>
        <v>246178</v>
      </c>
      <c r="C45" s="199">
        <f>Капитал!C47</f>
        <v>0</v>
      </c>
      <c r="D45" s="199">
        <f>Капитал!D47</f>
        <v>876328</v>
      </c>
      <c r="E45" s="199">
        <f>Капитал!E47</f>
        <v>2191014</v>
      </c>
      <c r="F45" s="199">
        <f>Капитал!F47</f>
        <v>0</v>
      </c>
      <c r="G45" s="199">
        <f>Капитал!G47</f>
        <v>3313520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2018-08-20T07:43:54Z</cp:lastPrinted>
  <dcterms:created xsi:type="dcterms:W3CDTF">2008-02-12T15:15:13Z</dcterms:created>
  <dcterms:modified xsi:type="dcterms:W3CDTF">2018-08-31T06:33:40Z</dcterms:modified>
</cp:coreProperties>
</file>