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ersped\Desktop\FERS\"/>
    </mc:Choice>
  </mc:AlternateContent>
  <workbookProtection workbookPassword="B44F" lockStructure="1"/>
  <bookViews>
    <workbookView xWindow="-45" yWindow="-135" windowWidth="14775" windowHeight="11640" tabRatio="848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62913" fullCalcOnLoad="1"/>
</workbook>
</file>

<file path=xl/calcChain.xml><?xml version="1.0" encoding="utf-8"?>
<calcChain xmlns="http://schemas.openxmlformats.org/spreadsheetml/2006/main">
  <c r="D45" i="22" l="1"/>
  <c r="D45" i="20"/>
  <c r="D41" i="22"/>
  <c r="D41" i="20"/>
  <c r="D32" i="22"/>
  <c r="D37" i="22"/>
  <c r="D37" i="20"/>
  <c r="D33" i="22"/>
  <c r="D20" i="22"/>
  <c r="D11" i="22"/>
  <c r="D12" i="22"/>
  <c r="C37" i="22"/>
  <c r="C33" i="22"/>
  <c r="C32" i="22"/>
  <c r="C41" i="22"/>
  <c r="C20" i="22"/>
  <c r="C12" i="22"/>
  <c r="C11" i="22"/>
  <c r="D33" i="20"/>
  <c r="D20" i="20"/>
  <c r="E12" i="22"/>
  <c r="E12" i="20"/>
  <c r="C4" i="20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E16" i="22"/>
  <c r="E16" i="20"/>
  <c r="C17" i="20"/>
  <c r="D17" i="20"/>
  <c r="C18" i="20"/>
  <c r="D18" i="20"/>
  <c r="C19" i="20"/>
  <c r="D19" i="20"/>
  <c r="E19" i="22"/>
  <c r="E19" i="20"/>
  <c r="C21" i="20"/>
  <c r="D21" i="20"/>
  <c r="C22" i="20"/>
  <c r="D22" i="20"/>
  <c r="C23" i="20"/>
  <c r="D23" i="20"/>
  <c r="E23" i="22"/>
  <c r="E23" i="20"/>
  <c r="C24" i="20"/>
  <c r="D24" i="20"/>
  <c r="E24" i="22"/>
  <c r="E24" i="20"/>
  <c r="C25" i="20"/>
  <c r="D25" i="20"/>
  <c r="C26" i="20"/>
  <c r="D26" i="20"/>
  <c r="C27" i="20"/>
  <c r="D27" i="20"/>
  <c r="E27" i="22"/>
  <c r="E27" i="20"/>
  <c r="C28" i="20"/>
  <c r="D28" i="20"/>
  <c r="C29" i="20"/>
  <c r="D29" i="20"/>
  <c r="C30" i="20"/>
  <c r="D30" i="20"/>
  <c r="C31" i="20"/>
  <c r="D31" i="20"/>
  <c r="E31" i="22"/>
  <c r="E31" i="20"/>
  <c r="C34" i="20"/>
  <c r="D34" i="20"/>
  <c r="C35" i="20"/>
  <c r="D35" i="20"/>
  <c r="E35" i="22"/>
  <c r="E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E44" i="22"/>
  <c r="E44" i="20"/>
  <c r="C46" i="20"/>
  <c r="D46" i="20"/>
  <c r="C48" i="20"/>
  <c r="D48" i="20"/>
  <c r="C3" i="22"/>
  <c r="C20" i="20"/>
  <c r="E48" i="22"/>
  <c r="E48" i="20"/>
  <c r="E46" i="22"/>
  <c r="E46" i="20"/>
  <c r="E42" i="22"/>
  <c r="E42" i="20"/>
  <c r="E40" i="22"/>
  <c r="E40" i="20"/>
  <c r="E39" i="22"/>
  <c r="E39" i="20"/>
  <c r="E38" i="22"/>
  <c r="E38" i="20"/>
  <c r="C37" i="20"/>
  <c r="E36" i="22"/>
  <c r="E36" i="20"/>
  <c r="E34" i="22"/>
  <c r="E34" i="20"/>
  <c r="C33" i="20"/>
  <c r="E30" i="22"/>
  <c r="E30" i="20"/>
  <c r="E29" i="22"/>
  <c r="E29" i="20"/>
  <c r="E28" i="22"/>
  <c r="E28" i="20"/>
  <c r="E26" i="22"/>
  <c r="E26" i="20"/>
  <c r="E25" i="22"/>
  <c r="E25" i="20"/>
  <c r="E22" i="22"/>
  <c r="E22" i="20"/>
  <c r="E21" i="22"/>
  <c r="E21" i="20"/>
  <c r="E18" i="22"/>
  <c r="E18" i="20"/>
  <c r="E17" i="22"/>
  <c r="E17" i="20"/>
  <c r="E14" i="22"/>
  <c r="E14" i="20"/>
  <c r="E13" i="22"/>
  <c r="E13" i="20"/>
  <c r="C12" i="20"/>
  <c r="C11" i="20"/>
  <c r="C32" i="20"/>
  <c r="D12" i="20"/>
  <c r="E33" i="22"/>
  <c r="E33" i="20"/>
  <c r="E37" i="22"/>
  <c r="E37" i="20"/>
  <c r="E20" i="22"/>
  <c r="E20" i="20"/>
  <c r="C41" i="20"/>
  <c r="C43" i="22"/>
  <c r="D11" i="20"/>
  <c r="E11" i="22"/>
  <c r="E11" i="20"/>
  <c r="C43" i="20"/>
  <c r="C45" i="22"/>
  <c r="E32" i="22"/>
  <c r="E32" i="20"/>
  <c r="E41" i="22"/>
  <c r="E41" i="20"/>
  <c r="D32" i="20"/>
  <c r="C49" i="22"/>
  <c r="C45" i="20"/>
  <c r="C47" i="22"/>
  <c r="E43" i="22"/>
  <c r="E43" i="20"/>
  <c r="C47" i="20"/>
  <c r="C49" i="20"/>
  <c r="D43" i="20"/>
  <c r="E45" i="22"/>
  <c r="E45" i="20"/>
  <c r="D49" i="20"/>
  <c r="E49" i="22"/>
  <c r="E49" i="20"/>
  <c r="D47" i="20"/>
  <c r="E47" i="22"/>
  <c r="E47" i="20"/>
</calcChain>
</file>

<file path=xl/sharedStrings.xml><?xml version="1.0" encoding="utf-8"?>
<sst xmlns="http://schemas.openxmlformats.org/spreadsheetml/2006/main" count="146" uniqueCount="139">
  <si>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</si>
  <si>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</si>
  <si>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</si>
  <si>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</si>
  <si>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</si>
  <si>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</si>
  <si>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</si>
  <si>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</si>
  <si>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</si>
  <si>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</si>
  <si>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</si>
  <si>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</si>
  <si>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</si>
  <si>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</si>
  <si>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</si>
  <si>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</si>
  <si>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</si>
  <si>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</si>
  <si>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</si>
  <si>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</si>
  <si>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</si>
  <si>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</si>
  <si>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</si>
  <si>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</si>
  <si>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</si>
  <si>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</si>
  <si>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</si>
  <si>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</si>
  <si>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</si>
  <si>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</si>
  <si>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</si>
  <si>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</si>
  <si>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</si>
  <si>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</si>
  <si>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</si>
  <si>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</si>
  <si>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</si>
  <si>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</si>
  <si>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</si>
  <si>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</si>
  <si>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</si>
  <si>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</si>
  <si>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</si>
  <si>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</si>
  <si>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</si>
  <si>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</si>
  <si>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</si>
  <si>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</si>
  <si>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</si>
  <si>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</si>
  <si>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</si>
  <si>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</si>
  <si>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</si>
  <si>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</si>
  <si>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</si>
  <si>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</si>
  <si>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</si>
  <si>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</si>
  <si>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</si>
  <si>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</si>
  <si>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</si>
  <si>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</si>
  <si>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</si>
  <si>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</si>
  <si>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</si>
  <si>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</si>
  <si>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</si>
  <si>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</si>
  <si>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</si>
  <si>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</si>
  <si>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</si>
  <si>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</si>
  <si>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</si>
  <si>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</si>
  <si>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</si>
  <si>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</si>
  <si>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</si>
  <si>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</si>
  <si>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</si>
  <si>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</si>
  <si>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</si>
  <si>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</si>
  <si>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</si>
  <si>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</si>
  <si>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</si>
  <si>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</si>
  <si>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</si>
  <si>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</si>
  <si>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</si>
  <si>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</si>
  <si>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</si>
  <si>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</si>
  <si>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</si>
  <si>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</si>
  <si>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</si>
  <si>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</si>
  <si>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</si>
  <si>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</si>
  <si>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</si>
  <si>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</si>
  <si>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</si>
  <si>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</si>
  <si>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</si>
  <si>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</si>
  <si>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</si>
  <si>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</si>
  <si>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</si>
  <si>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</si>
  <si>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</si>
  <si>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</si>
  <si>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</si>
  <si>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</si>
  <si>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</si>
  <si>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</si>
  <si>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</si>
  <si>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</si>
  <si>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</si>
  <si>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</si>
  <si>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</si>
  <si>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</si>
  <si>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</si>
  <si>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</si>
  <si>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</si>
  <si>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</si>
  <si>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</si>
  <si>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</si>
  <si>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</si>
  <si>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</si>
  <si>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</si>
  <si>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</si>
  <si>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</si>
  <si>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</si>
  <si>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</si>
  <si>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</si>
  <si>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</si>
  <si>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</si>
  <si>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</si>
  <si>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</si>
  <si>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Група Фершпед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</si>
</sst>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u/>
      <sz val="10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/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6" borderId="1" applyBorder="0">
      <alignment vertical="center" wrapText="1"/>
    </xf>
    <xf numFmtId="0" fontId="17" fillId="7" borderId="0" applyBorder="0">
      <alignment vertical="center" wrapText="1"/>
    </xf>
  </cellStyleXfs>
  <cellXfs count="112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3" xfId="3" applyFont="1" applyBorder="1" applyAlignment="1" applyProtection="1">
      <alignment vertical="center"/>
      <protection locked="0"/>
    </xf>
    <xf numFmtId="0" fontId="3" fillId="0" borderId="4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5" borderId="0" xfId="0" applyFill="1"/>
    <xf numFmtId="0" fontId="3" fillId="0" borderId="3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8" fillId="0" borderId="0" xfId="3" applyFont="1" applyProtection="1"/>
    <xf numFmtId="0" fontId="5" fillId="0" borderId="5" xfId="3" applyBorder="1" applyProtection="1"/>
    <xf numFmtId="0" fontId="5" fillId="0" borderId="0" xfId="3" applyBorder="1" applyProtection="1"/>
    <xf numFmtId="0" fontId="5" fillId="0" borderId="6" xfId="3" applyBorder="1" applyProtection="1"/>
    <xf numFmtId="0" fontId="5" fillId="0" borderId="0" xfId="3" applyAlignment="1" applyProtection="1">
      <alignment vertical="center"/>
    </xf>
    <xf numFmtId="0" fontId="5" fillId="0" borderId="5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6" xfId="3" applyBorder="1" applyAlignment="1" applyProtection="1">
      <alignment vertical="center"/>
    </xf>
    <xf numFmtId="0" fontId="18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7" xfId="3" applyBorder="1" applyAlignment="1" applyProtection="1">
      <alignment vertical="center"/>
    </xf>
    <xf numFmtId="0" fontId="5" fillId="0" borderId="8" xfId="3" applyFont="1" applyBorder="1" applyAlignment="1" applyProtection="1">
      <alignment vertical="center"/>
    </xf>
    <xf numFmtId="0" fontId="3" fillId="0" borderId="9" xfId="3" applyFont="1" applyBorder="1" applyAlignment="1" applyProtection="1">
      <alignment horizontal="left" vertical="center"/>
    </xf>
    <xf numFmtId="0" fontId="3" fillId="0" borderId="10" xfId="3" applyFont="1" applyBorder="1" applyAlignment="1" applyProtection="1">
      <alignment horizontal="left" vertical="center"/>
    </xf>
    <xf numFmtId="0" fontId="19" fillId="0" borderId="0" xfId="2" applyAlignment="1" applyProtection="1">
      <alignment horizontal="left" vertical="center" indent="2"/>
    </xf>
    <xf numFmtId="0" fontId="3" fillId="0" borderId="9" xfId="3" applyFont="1" applyBorder="1" applyAlignment="1" applyProtection="1">
      <alignment vertical="center"/>
    </xf>
    <xf numFmtId="0" fontId="3" fillId="0" borderId="10" xfId="3" applyFont="1" applyBorder="1" applyAlignment="1" applyProtection="1">
      <alignment vertical="center"/>
    </xf>
    <xf numFmtId="0" fontId="5" fillId="0" borderId="8" xfId="3" applyBorder="1" applyAlignment="1" applyProtection="1">
      <alignment vertical="center"/>
    </xf>
    <xf numFmtId="0" fontId="5" fillId="0" borderId="11" xfId="3" applyFont="1" applyBorder="1" applyAlignment="1" applyProtection="1">
      <alignment vertical="center"/>
    </xf>
    <xf numFmtId="0" fontId="5" fillId="0" borderId="12" xfId="3" applyFont="1" applyBorder="1" applyAlignment="1" applyProtection="1">
      <alignment vertical="center"/>
    </xf>
    <xf numFmtId="0" fontId="5" fillId="0" borderId="13" xfId="3" applyBorder="1" applyAlignment="1" applyProtection="1">
      <alignment horizontal="left" vertical="center"/>
    </xf>
    <xf numFmtId="0" fontId="5" fillId="0" borderId="14" xfId="3" applyBorder="1" applyAlignment="1" applyProtection="1">
      <alignment horizontal="left" vertical="center"/>
    </xf>
    <xf numFmtId="0" fontId="5" fillId="0" borderId="15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16" xfId="3" applyBorder="1" applyProtection="1"/>
    <xf numFmtId="0" fontId="5" fillId="0" borderId="17" xfId="3" applyBorder="1" applyProtection="1"/>
    <xf numFmtId="0" fontId="5" fillId="0" borderId="18" xfId="3" applyBorder="1" applyProtection="1"/>
    <xf numFmtId="0" fontId="5" fillId="0" borderId="0" xfId="3" applyAlignment="1" applyProtection="1">
      <alignment horizontal="left" vertical="center"/>
    </xf>
    <xf numFmtId="0" fontId="19" fillId="0" borderId="0" xfId="2" applyAlignment="1" applyProtection="1">
      <alignment horizontal="left" vertical="center" indent="2"/>
    </xf>
    <xf numFmtId="0" fontId="19" fillId="0" borderId="0" xfId="2" applyBorder="1" applyAlignment="1" applyProtection="1">
      <alignment horizontal="left" vertical="center" indent="2"/>
    </xf>
    <xf numFmtId="0" fontId="19" fillId="0" borderId="6" xfId="2" applyBorder="1" applyAlignment="1" applyProtection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6" xfId="1" applyBorder="1" applyAlignment="1" applyProtection="1">
      <alignment horizontal="left" vertical="center"/>
      <protection locked="0"/>
    </xf>
    <xf numFmtId="0" fontId="3" fillId="0" borderId="3" xfId="3" applyFont="1" applyBorder="1" applyAlignment="1" applyProtection="1">
      <alignment horizontal="left" vertical="center"/>
      <protection locked="0"/>
    </xf>
    <xf numFmtId="0" fontId="3" fillId="0" borderId="9" xfId="3" applyFont="1" applyBorder="1" applyAlignment="1" applyProtection="1">
      <alignment horizontal="left" vertical="center"/>
      <protection locked="0"/>
    </xf>
    <xf numFmtId="0" fontId="3" fillId="0" borderId="10" xfId="3" applyFont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9" fillId="0" borderId="0" xfId="2" applyAlignment="1" applyProtection="1">
      <alignment horizontal="left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11" fillId="0" borderId="19" xfId="3" applyFont="1" applyBorder="1" applyAlignment="1" applyProtection="1">
      <alignment horizontal="center" vertical="top"/>
    </xf>
    <xf numFmtId="0" fontId="11" fillId="0" borderId="20" xfId="3" applyFont="1" applyBorder="1" applyAlignment="1" applyProtection="1">
      <alignment horizontal="center" vertical="top"/>
    </xf>
    <xf numFmtId="0" fontId="11" fillId="0" borderId="21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5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6" xfId="3" applyFont="1" applyBorder="1" applyAlignment="1" applyProtection="1">
      <alignment horizontal="center" vertical="center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17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topLeftCell="A16" workbookViewId="0">
      <selection activeCell="C23" sqref="C23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94"/>
      <c r="B1" s="95"/>
      <c r="C1" s="95"/>
      <c r="D1" s="95"/>
      <c r="E1" s="95"/>
      <c r="F1" s="95"/>
      <c r="G1" s="95"/>
      <c r="H1" s="96"/>
      <c r="I1" s="97"/>
      <c r="J1" s="97"/>
      <c r="K1" s="97"/>
      <c r="L1" s="97"/>
      <c r="M1" s="97"/>
      <c r="N1" s="97"/>
      <c r="O1" s="97"/>
      <c r="P1" s="97"/>
      <c r="Q1" s="97"/>
      <c r="R1" s="97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84</v>
      </c>
      <c r="U3" s="48" t="s">
        <v>85</v>
      </c>
      <c r="V3" s="48" t="s">
        <v>86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87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88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89"/>
      <c r="K6" s="89"/>
      <c r="L6" s="89"/>
      <c r="M6" s="89"/>
      <c r="N6" s="89"/>
      <c r="O6" s="89"/>
      <c r="P6" s="89"/>
      <c r="Q6" s="89"/>
      <c r="T6" s="56"/>
      <c r="U6" s="56">
        <v>2013</v>
      </c>
      <c r="V6" s="56" t="s">
        <v>89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89"/>
      <c r="K7" s="89"/>
      <c r="L7" s="89"/>
      <c r="M7" s="89"/>
      <c r="N7" s="89"/>
      <c r="O7" s="89"/>
      <c r="P7" s="89"/>
      <c r="Q7" s="89"/>
      <c r="T7" s="56"/>
      <c r="U7" s="56">
        <v>2014</v>
      </c>
      <c r="V7" s="56" t="s">
        <v>90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89"/>
      <c r="K8" s="89"/>
      <c r="L8" s="89"/>
      <c r="M8" s="89"/>
      <c r="N8" s="89"/>
      <c r="O8" s="89"/>
      <c r="P8" s="89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98" t="s">
        <v>91</v>
      </c>
      <c r="B9" s="99"/>
      <c r="C9" s="99"/>
      <c r="D9" s="99"/>
      <c r="E9" s="99"/>
      <c r="F9" s="99"/>
      <c r="G9" s="99"/>
      <c r="H9" s="100"/>
      <c r="I9" s="60"/>
      <c r="J9" s="89"/>
      <c r="K9" s="89"/>
      <c r="L9" s="89"/>
      <c r="M9" s="89"/>
      <c r="N9" s="89"/>
      <c r="O9" s="89"/>
      <c r="P9" s="89"/>
      <c r="Q9" s="89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98"/>
      <c r="B10" s="99"/>
      <c r="C10" s="99"/>
      <c r="D10" s="99"/>
      <c r="E10" s="99"/>
      <c r="F10" s="99"/>
      <c r="G10" s="99"/>
      <c r="H10" s="100"/>
      <c r="J10" s="89"/>
      <c r="K10" s="89"/>
      <c r="L10" s="89"/>
      <c r="M10" s="89"/>
      <c r="N10" s="89"/>
      <c r="O10" s="89"/>
      <c r="P10" s="89"/>
      <c r="Q10" s="89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89"/>
      <c r="K11" s="89"/>
      <c r="L11" s="89"/>
      <c r="M11" s="89"/>
      <c r="N11" s="89"/>
      <c r="O11" s="89"/>
      <c r="P11" s="89"/>
      <c r="Q11" s="89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89"/>
      <c r="K12" s="89"/>
      <c r="L12" s="89"/>
      <c r="M12" s="89"/>
      <c r="N12" s="89"/>
      <c r="O12" s="89"/>
      <c r="P12" s="89"/>
      <c r="Q12" s="89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89"/>
      <c r="K13" s="89"/>
      <c r="L13" s="89"/>
      <c r="M13" s="89"/>
      <c r="N13" s="89"/>
      <c r="O13" s="89"/>
      <c r="P13" s="89"/>
      <c r="Q13" s="89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89"/>
      <c r="K14" s="89"/>
      <c r="L14" s="89"/>
      <c r="M14" s="89"/>
      <c r="N14" s="89"/>
      <c r="O14" s="89"/>
      <c r="P14" s="89"/>
      <c r="Q14" s="89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89"/>
      <c r="K15" s="89"/>
      <c r="L15" s="89"/>
      <c r="M15" s="89"/>
      <c r="N15" s="89"/>
      <c r="O15" s="89"/>
      <c r="P15" s="89"/>
      <c r="Q15" s="89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89"/>
      <c r="K16" s="89"/>
      <c r="L16" s="89"/>
      <c r="M16" s="89"/>
      <c r="N16" s="89"/>
      <c r="O16" s="89"/>
      <c r="P16" s="89"/>
      <c r="Q16" s="89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90"/>
      <c r="K17" s="90"/>
      <c r="L17" s="90"/>
      <c r="M17" s="90"/>
      <c r="N17" s="90"/>
      <c r="O17" s="90"/>
      <c r="P17" s="90"/>
      <c r="Q17" s="90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92</v>
      </c>
      <c r="C18" s="91" t="s">
        <v>138</v>
      </c>
      <c r="D18" s="92"/>
      <c r="E18" s="92"/>
      <c r="F18" s="92"/>
      <c r="G18" s="93"/>
      <c r="H18" s="55"/>
      <c r="I18" s="47"/>
      <c r="J18" s="88"/>
      <c r="K18" s="88"/>
      <c r="L18" s="88"/>
      <c r="M18" s="88"/>
      <c r="N18" s="88"/>
      <c r="O18" s="88"/>
      <c r="P18" s="88"/>
      <c r="Q18" s="88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93</v>
      </c>
      <c r="C19" s="85">
        <v>4057465</v>
      </c>
      <c r="D19" s="86"/>
      <c r="E19" s="86"/>
      <c r="F19" s="86"/>
      <c r="G19" s="87"/>
      <c r="H19" s="51"/>
      <c r="I19" s="47"/>
      <c r="J19" s="80"/>
      <c r="K19" s="80"/>
      <c r="L19" s="80"/>
      <c r="M19" s="80"/>
      <c r="N19" s="80"/>
      <c r="O19" s="80"/>
      <c r="P19" s="80"/>
      <c r="Q19" s="80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94</v>
      </c>
      <c r="C20" s="31" t="s">
        <v>41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95</v>
      </c>
      <c r="C21" s="20" t="s">
        <v>42</v>
      </c>
      <c r="D21" s="67"/>
      <c r="E21" s="67"/>
      <c r="F21" s="67"/>
      <c r="G21" s="68"/>
      <c r="H21" s="51"/>
      <c r="I21" s="47"/>
      <c r="J21" s="80"/>
      <c r="K21" s="80"/>
      <c r="L21" s="80"/>
      <c r="M21" s="80"/>
      <c r="N21" s="80"/>
      <c r="O21" s="80"/>
      <c r="P21" s="80"/>
      <c r="Q21" s="80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96</v>
      </c>
      <c r="C22" s="20" t="s">
        <v>89</v>
      </c>
      <c r="D22" s="67"/>
      <c r="E22" s="67"/>
      <c r="F22" s="67"/>
      <c r="G22" s="68"/>
      <c r="H22" s="51"/>
      <c r="J22" s="80"/>
      <c r="K22" s="80"/>
      <c r="L22" s="80"/>
      <c r="M22" s="80"/>
      <c r="N22" s="80"/>
      <c r="O22" s="80"/>
      <c r="P22" s="80"/>
      <c r="Q22" s="80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97</v>
      </c>
      <c r="C23" s="21">
        <v>2018</v>
      </c>
      <c r="D23" s="67"/>
      <c r="E23" s="67"/>
      <c r="F23" s="67"/>
      <c r="G23" s="68"/>
      <c r="H23" s="51"/>
      <c r="J23" s="80"/>
      <c r="K23" s="80"/>
      <c r="L23" s="80"/>
      <c r="M23" s="80"/>
      <c r="N23" s="80"/>
      <c r="O23" s="80"/>
      <c r="P23" s="80"/>
      <c r="Q23" s="80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80"/>
      <c r="K24" s="80"/>
      <c r="L24" s="80"/>
      <c r="M24" s="80"/>
      <c r="N24" s="80"/>
      <c r="O24" s="80"/>
      <c r="P24" s="80"/>
      <c r="Q24" s="80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88"/>
      <c r="K25" s="88"/>
      <c r="L25" s="88"/>
      <c r="M25" s="88"/>
      <c r="N25" s="88"/>
      <c r="O25" s="88"/>
      <c r="P25" s="88"/>
      <c r="Q25" s="88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80"/>
      <c r="K26" s="80"/>
      <c r="L26" s="80"/>
      <c r="M26" s="80"/>
      <c r="N26" s="80"/>
      <c r="O26" s="80"/>
      <c r="P26" s="80"/>
      <c r="Q26" s="80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98</v>
      </c>
      <c r="C27" s="52"/>
      <c r="D27" s="52"/>
      <c r="E27" s="52"/>
      <c r="F27" s="52"/>
      <c r="G27" s="52"/>
      <c r="H27" s="51"/>
      <c r="J27" s="80"/>
      <c r="K27" s="80"/>
      <c r="L27" s="80"/>
      <c r="M27" s="80"/>
      <c r="N27" s="80"/>
      <c r="O27" s="80"/>
      <c r="P27" s="80"/>
      <c r="Q27" s="80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81"/>
      <c r="C28" s="81"/>
      <c r="D28" s="81"/>
      <c r="E28" s="81"/>
      <c r="F28" s="81"/>
      <c r="G28" s="81"/>
      <c r="H28" s="82"/>
      <c r="J28" s="80"/>
      <c r="K28" s="80"/>
      <c r="L28" s="80"/>
      <c r="M28" s="80"/>
      <c r="N28" s="80"/>
      <c r="O28" s="80"/>
      <c r="P28" s="80"/>
      <c r="Q28" s="80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81"/>
      <c r="C29" s="81"/>
      <c r="D29" s="81"/>
      <c r="E29" s="81"/>
      <c r="F29" s="81"/>
      <c r="G29" s="81"/>
      <c r="H29" s="82"/>
      <c r="J29" s="80"/>
      <c r="K29" s="80"/>
      <c r="L29" s="80"/>
      <c r="M29" s="80"/>
      <c r="N29" s="80"/>
      <c r="O29" s="80"/>
      <c r="P29" s="80"/>
      <c r="Q29" s="80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83" t="s">
        <v>99</v>
      </c>
      <c r="C30" s="83"/>
      <c r="D30" s="83"/>
      <c r="E30" s="83"/>
      <c r="F30" s="83"/>
      <c r="G30" s="83"/>
      <c r="H30" s="84"/>
      <c r="J30" s="79"/>
      <c r="K30" s="79"/>
      <c r="L30" s="79"/>
      <c r="M30" s="79"/>
      <c r="N30" s="79"/>
      <c r="O30" s="79"/>
      <c r="P30" s="79"/>
      <c r="Q30" s="79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81"/>
      <c r="C31" s="81"/>
      <c r="D31" s="81"/>
      <c r="E31" s="81"/>
      <c r="F31" s="81"/>
      <c r="G31" s="81"/>
      <c r="H31" s="82"/>
      <c r="J31" s="79"/>
      <c r="K31" s="79"/>
      <c r="L31" s="79"/>
      <c r="M31" s="79"/>
      <c r="N31" s="79"/>
      <c r="O31" s="79"/>
      <c r="P31" s="79"/>
      <c r="Q31" s="79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81"/>
      <c r="C32" s="81"/>
      <c r="D32" s="81"/>
      <c r="E32" s="81"/>
      <c r="F32" s="81"/>
      <c r="G32" s="81"/>
      <c r="H32" s="82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79"/>
      <c r="K33" s="79"/>
      <c r="L33" s="79"/>
      <c r="M33" s="79"/>
      <c r="N33" s="79"/>
      <c r="O33" s="79"/>
      <c r="P33" s="79"/>
      <c r="Q33" s="79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79"/>
      <c r="K34" s="79"/>
      <c r="L34" s="79"/>
      <c r="M34" s="79"/>
      <c r="N34" s="79"/>
      <c r="O34" s="79"/>
      <c r="P34" s="79"/>
      <c r="Q34" s="79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79"/>
      <c r="K35" s="79"/>
      <c r="L35" s="79"/>
      <c r="M35" s="79"/>
      <c r="N35" s="79"/>
      <c r="O35" s="79"/>
      <c r="P35" s="79"/>
      <c r="Q35" s="79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79"/>
      <c r="K36" s="79"/>
      <c r="L36" s="79"/>
      <c r="M36" s="79"/>
      <c r="N36" s="79"/>
      <c r="O36" s="79"/>
      <c r="P36" s="79"/>
      <c r="Q36" s="79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79"/>
      <c r="K37" s="79"/>
      <c r="L37" s="79"/>
      <c r="M37" s="79"/>
      <c r="N37" s="79"/>
      <c r="O37" s="79"/>
      <c r="P37" s="79"/>
      <c r="Q37" s="79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79"/>
      <c r="K38" s="79"/>
      <c r="L38" s="79"/>
      <c r="M38" s="79"/>
      <c r="N38" s="79"/>
      <c r="O38" s="79"/>
      <c r="P38" s="79"/>
      <c r="Q38" s="79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79"/>
      <c r="K39" s="79"/>
      <c r="L39" s="79"/>
      <c r="M39" s="79"/>
      <c r="N39" s="79"/>
      <c r="O39" s="79"/>
      <c r="P39" s="79"/>
      <c r="Q39" s="79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79"/>
      <c r="K40" s="79"/>
      <c r="L40" s="79"/>
      <c r="M40" s="79"/>
      <c r="N40" s="79"/>
      <c r="O40" s="79"/>
      <c r="P40" s="79"/>
      <c r="Q40" s="79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B29:H29"/>
    <mergeCell ref="J29:Q29"/>
    <mergeCell ref="C19:G19"/>
    <mergeCell ref="J19:Q19"/>
    <mergeCell ref="J21:Q21"/>
    <mergeCell ref="J22:Q22"/>
    <mergeCell ref="J23:Q23"/>
    <mergeCell ref="J24:Q24"/>
    <mergeCell ref="J25:Q25"/>
    <mergeCell ref="J26:Q26"/>
    <mergeCell ref="J27:Q27"/>
    <mergeCell ref="B28:H28"/>
    <mergeCell ref="J28:Q28"/>
    <mergeCell ref="J40:Q40"/>
    <mergeCell ref="B31:H31"/>
    <mergeCell ref="B32:H32"/>
    <mergeCell ref="B30:H30"/>
    <mergeCell ref="J30:Q30"/>
    <mergeCell ref="J31:Q31"/>
    <mergeCell ref="J33:Q33"/>
    <mergeCell ref="J38:Q38"/>
    <mergeCell ref="J39:Q39"/>
    <mergeCell ref="J34:Q34"/>
    <mergeCell ref="J35:Q35"/>
    <mergeCell ref="J36:Q36"/>
    <mergeCell ref="J37:Q37"/>
  </mergeCells>
  <phoneticPr fontId="0" type="noConversion"/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природ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20" zoomScale="120" zoomScaleNormal="120" workbookViewId="0">
      <selection activeCell="E11" sqref="E11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92</v>
      </c>
      <c r="C1" s="101" t="str">
        <f>'ФИ-Почетна'!$C$18</f>
        <v>Група Фершпед АД Скопје</v>
      </c>
      <c r="D1" s="101"/>
      <c r="E1" s="101"/>
    </row>
    <row r="2" spans="1:7" ht="12.75" customHeight="1" x14ac:dyDescent="0.2">
      <c r="A2" s="37"/>
      <c r="B2" s="38" t="s">
        <v>100</v>
      </c>
      <c r="C2" s="32" t="str">
        <f>'ФИ-Почетна'!$C$22</f>
        <v>01.01 - 30.09</v>
      </c>
      <c r="D2" s="39"/>
      <c r="E2" s="40"/>
    </row>
    <row r="3" spans="1:7" ht="14.25" customHeight="1" x14ac:dyDescent="0.2">
      <c r="A3" s="37"/>
      <c r="B3" s="33" t="s">
        <v>97</v>
      </c>
      <c r="C3" s="34">
        <f>'ФИ-Почетна'!$C$23</f>
        <v>2018</v>
      </c>
      <c r="D3" s="41"/>
      <c r="E3" s="42"/>
    </row>
    <row r="4" spans="1:7" x14ac:dyDescent="0.2">
      <c r="A4" s="37"/>
      <c r="B4" s="33" t="s">
        <v>101</v>
      </c>
      <c r="C4" s="34" t="str">
        <f>'ФИ-Почетна'!$C$20</f>
        <v>да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5" t="s">
        <v>19</v>
      </c>
      <c r="C6" s="105"/>
      <c r="D6" s="105"/>
      <c r="E6" s="43"/>
    </row>
    <row r="7" spans="1:7" ht="12.75" customHeight="1" x14ac:dyDescent="0.2">
      <c r="A7" s="37"/>
      <c r="B7" s="106" t="s">
        <v>137</v>
      </c>
      <c r="C7" s="106"/>
      <c r="D7" s="106"/>
      <c r="E7" s="43"/>
    </row>
    <row r="8" spans="1:7" ht="13.5" thickBot="1" x14ac:dyDescent="0.25">
      <c r="A8" s="37"/>
      <c r="B8" s="37"/>
      <c r="C8" s="102" t="s">
        <v>24</v>
      </c>
      <c r="D8" s="102"/>
      <c r="E8" s="102"/>
    </row>
    <row r="9" spans="1:7" ht="30" customHeight="1" thickTop="1" thickBot="1" x14ac:dyDescent="0.25">
      <c r="A9" s="103" t="s">
        <v>23</v>
      </c>
      <c r="B9" s="104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3"/>
      <c r="B10" s="104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f>SUM(C12+C19)</f>
        <v>2699990</v>
      </c>
      <c r="D11" s="15">
        <f>SUM(D12+D19)</f>
        <v>2930520</v>
      </c>
      <c r="E11" s="15">
        <f>IF(C11&lt;=0,0,D11/C11*100)</f>
        <v>108.5381797710362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f>SUM(C13:C14)</f>
        <v>2666010</v>
      </c>
      <c r="D12" s="15">
        <f>SUM(D13:D14)</f>
        <v>2914866</v>
      </c>
      <c r="E12" s="15">
        <f t="shared" ref="E12:E49" si="0">IF(C12&lt;=0,0,D12/C12*100)</f>
        <v>109.33439859565416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17">
        <v>2438799</v>
      </c>
      <c r="D13" s="17">
        <v>2699577</v>
      </c>
      <c r="E13" s="16">
        <f t="shared" si="0"/>
        <v>110.69288612960723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17">
        <v>227211</v>
      </c>
      <c r="D14" s="17">
        <v>215289</v>
      </c>
      <c r="E14" s="16">
        <f t="shared" si="0"/>
        <v>94.752894886251099</v>
      </c>
      <c r="G14" s="36"/>
    </row>
    <row r="15" spans="1:7" ht="14.25" thickTop="1" thickBot="1" x14ac:dyDescent="0.25">
      <c r="A15" s="13">
        <v>3</v>
      </c>
      <c r="B15" s="22" t="s">
        <v>11</v>
      </c>
      <c r="C15" s="18" t="s">
        <v>62</v>
      </c>
      <c r="D15" s="18"/>
      <c r="E15" s="18" t="s">
        <v>102</v>
      </c>
      <c r="G15" s="36"/>
    </row>
    <row r="16" spans="1:7" ht="27" thickTop="1" thickBot="1" x14ac:dyDescent="0.25">
      <c r="A16" s="13">
        <v>4</v>
      </c>
      <c r="B16" s="22" t="s">
        <v>59</v>
      </c>
      <c r="C16" s="17">
        <v>490702</v>
      </c>
      <c r="D16" s="17">
        <v>495360</v>
      </c>
      <c r="E16" s="16">
        <f t="shared" si="0"/>
        <v>100.94925229569067</v>
      </c>
      <c r="G16" s="36"/>
    </row>
    <row r="17" spans="1:7" ht="27" thickTop="1" thickBot="1" x14ac:dyDescent="0.25">
      <c r="A17" s="13">
        <v>5</v>
      </c>
      <c r="B17" s="22" t="s">
        <v>60</v>
      </c>
      <c r="C17" s="17">
        <v>467817</v>
      </c>
      <c r="D17" s="17">
        <v>519414</v>
      </c>
      <c r="E17" s="16">
        <f t="shared" si="0"/>
        <v>111.02931274408583</v>
      </c>
      <c r="G17" s="36"/>
    </row>
    <row r="18" spans="1:7" ht="14.25" thickTop="1" thickBot="1" x14ac:dyDescent="0.25">
      <c r="A18" s="13">
        <v>6</v>
      </c>
      <c r="B18" s="22" t="s">
        <v>61</v>
      </c>
      <c r="C18" s="17"/>
      <c r="D18" s="17"/>
      <c r="E18" s="16">
        <f t="shared" si="0"/>
        <v>0</v>
      </c>
      <c r="G18" s="36"/>
    </row>
    <row r="19" spans="1:7" ht="14.25" thickTop="1" thickBot="1" x14ac:dyDescent="0.25">
      <c r="A19" s="13">
        <v>7</v>
      </c>
      <c r="B19" s="23" t="s">
        <v>1</v>
      </c>
      <c r="C19" s="17">
        <v>33980</v>
      </c>
      <c r="D19" s="17">
        <v>15654</v>
      </c>
      <c r="E19" s="16">
        <f t="shared" si="0"/>
        <v>46.068275456150673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f>SUM(C21:C31)</f>
        <v>2572136</v>
      </c>
      <c r="D20" s="15">
        <f>SUM(D21:D31)</f>
        <v>2817842</v>
      </c>
      <c r="E20" s="15">
        <f t="shared" si="0"/>
        <v>109.55260530547375</v>
      </c>
      <c r="G20" s="36"/>
    </row>
    <row r="21" spans="1:7" ht="14.25" thickTop="1" thickBot="1" x14ac:dyDescent="0.25">
      <c r="A21" s="13">
        <v>9</v>
      </c>
      <c r="B21" s="23" t="s">
        <v>48</v>
      </c>
      <c r="C21" s="17">
        <v>456110</v>
      </c>
      <c r="D21" s="17">
        <v>440044</v>
      </c>
      <c r="E21" s="16">
        <f t="shared" si="0"/>
        <v>96.477604086733464</v>
      </c>
      <c r="G21" s="36"/>
    </row>
    <row r="22" spans="1:7" ht="14.25" thickTop="1" thickBot="1" x14ac:dyDescent="0.25">
      <c r="A22" s="13">
        <v>10</v>
      </c>
      <c r="B22" s="23" t="s">
        <v>63</v>
      </c>
      <c r="C22" s="17">
        <v>156612</v>
      </c>
      <c r="D22" s="17">
        <v>202521</v>
      </c>
      <c r="E22" s="16">
        <f t="shared" si="0"/>
        <v>129.3138456823232</v>
      </c>
      <c r="G22" s="36"/>
    </row>
    <row r="23" spans="1:7" ht="27" thickTop="1" thickBot="1" x14ac:dyDescent="0.25">
      <c r="A23" s="13">
        <v>11</v>
      </c>
      <c r="B23" s="23" t="s">
        <v>64</v>
      </c>
      <c r="C23" s="17">
        <v>467</v>
      </c>
      <c r="D23" s="17">
        <v>384</v>
      </c>
      <c r="E23" s="16">
        <f t="shared" si="0"/>
        <v>82.226980728051387</v>
      </c>
      <c r="G23" s="36"/>
    </row>
    <row r="24" spans="1:7" ht="14.25" thickTop="1" thickBot="1" x14ac:dyDescent="0.25">
      <c r="A24" s="13">
        <v>12</v>
      </c>
      <c r="B24" s="23" t="s">
        <v>65</v>
      </c>
      <c r="C24" s="17">
        <v>1613043</v>
      </c>
      <c r="D24" s="17">
        <v>1809590</v>
      </c>
      <c r="E24" s="16">
        <f t="shared" si="0"/>
        <v>112.18485806020051</v>
      </c>
      <c r="G24" s="36"/>
    </row>
    <row r="25" spans="1:7" ht="14.25" thickTop="1" thickBot="1" x14ac:dyDescent="0.25">
      <c r="A25" s="13">
        <v>13</v>
      </c>
      <c r="B25" s="23" t="s">
        <v>66</v>
      </c>
      <c r="C25" s="17">
        <v>54781</v>
      </c>
      <c r="D25" s="17">
        <v>54233</v>
      </c>
      <c r="E25" s="16">
        <f t="shared" si="0"/>
        <v>98.999653164418319</v>
      </c>
      <c r="G25" s="36"/>
    </row>
    <row r="26" spans="1:7" ht="14.25" thickTop="1" thickBot="1" x14ac:dyDescent="0.25">
      <c r="A26" s="13">
        <v>14</v>
      </c>
      <c r="B26" s="23" t="s">
        <v>2</v>
      </c>
      <c r="C26" s="17">
        <v>231589</v>
      </c>
      <c r="D26" s="17">
        <v>236469</v>
      </c>
      <c r="E26" s="16">
        <f t="shared" si="0"/>
        <v>102.10718125644999</v>
      </c>
      <c r="G26" s="36"/>
    </row>
    <row r="27" spans="1:7" ht="14.25" thickTop="1" thickBot="1" x14ac:dyDescent="0.25">
      <c r="A27" s="13">
        <v>15</v>
      </c>
      <c r="B27" s="22" t="s">
        <v>67</v>
      </c>
      <c r="C27" s="17">
        <v>51695</v>
      </c>
      <c r="D27" s="17">
        <v>52261</v>
      </c>
      <c r="E27" s="16">
        <f t="shared" si="0"/>
        <v>101.09488345101074</v>
      </c>
      <c r="G27" s="36"/>
    </row>
    <row r="28" spans="1:7" ht="14.25" thickTop="1" thickBot="1" x14ac:dyDescent="0.25">
      <c r="A28" s="13">
        <v>16</v>
      </c>
      <c r="B28" s="23" t="s">
        <v>68</v>
      </c>
      <c r="C28" s="17"/>
      <c r="D28" s="17"/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69</v>
      </c>
      <c r="C29" s="17">
        <v>1835</v>
      </c>
      <c r="D29" s="17">
        <v>17645</v>
      </c>
      <c r="E29" s="16">
        <f t="shared" si="0"/>
        <v>961.58038147138961</v>
      </c>
      <c r="G29" s="36"/>
    </row>
    <row r="30" spans="1:7" ht="14.25" thickTop="1" thickBot="1" x14ac:dyDescent="0.25">
      <c r="A30" s="13">
        <v>18</v>
      </c>
      <c r="B30" s="23" t="s">
        <v>49</v>
      </c>
      <c r="C30" s="17"/>
      <c r="D30" s="17"/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70</v>
      </c>
      <c r="C31" s="17">
        <v>6004</v>
      </c>
      <c r="D31" s="17">
        <v>4695</v>
      </c>
      <c r="E31" s="16">
        <f t="shared" si="0"/>
        <v>78.197868087941373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f>SUM(C11-C20+C17-C16)</f>
        <v>104969</v>
      </c>
      <c r="D32" s="19">
        <f>SUM(D11-D20+D17-D16)</f>
        <v>136732</v>
      </c>
      <c r="E32" s="19">
        <f t="shared" si="0"/>
        <v>130.25940992102429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f>SUM(C34:C36)</f>
        <v>7419</v>
      </c>
      <c r="D33" s="19">
        <f>SUM(D34:D36)</f>
        <v>11757</v>
      </c>
      <c r="E33" s="15">
        <f t="shared" si="0"/>
        <v>158.47149211484029</v>
      </c>
      <c r="G33" s="36"/>
    </row>
    <row r="34" spans="1:7" ht="14.25" thickTop="1" thickBot="1" x14ac:dyDescent="0.25">
      <c r="A34" s="13" t="s">
        <v>78</v>
      </c>
      <c r="B34" s="22" t="s">
        <v>50</v>
      </c>
      <c r="C34" s="17">
        <v>2967</v>
      </c>
      <c r="D34" s="17">
        <v>3361</v>
      </c>
      <c r="E34" s="16">
        <f t="shared" si="0"/>
        <v>113.2794068082238</v>
      </c>
      <c r="G34" s="36"/>
    </row>
    <row r="35" spans="1:7" ht="14.25" thickTop="1" thickBot="1" x14ac:dyDescent="0.25">
      <c r="A35" s="13" t="s">
        <v>79</v>
      </c>
      <c r="B35" s="22" t="s">
        <v>51</v>
      </c>
      <c r="C35" s="17">
        <v>4452</v>
      </c>
      <c r="D35" s="17">
        <v>8396</v>
      </c>
      <c r="E35" s="16">
        <f t="shared" si="0"/>
        <v>188.58939802336027</v>
      </c>
      <c r="G35" s="36"/>
    </row>
    <row r="36" spans="1:7" ht="14.25" thickTop="1" thickBot="1" x14ac:dyDescent="0.25">
      <c r="A36" s="13" t="s">
        <v>80</v>
      </c>
      <c r="B36" s="22" t="s">
        <v>71</v>
      </c>
      <c r="C36" s="17"/>
      <c r="D36" s="17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f>SUM(C38:C40)</f>
        <v>24641</v>
      </c>
      <c r="D37" s="15">
        <f>SUM(D38:D40)</f>
        <v>17694</v>
      </c>
      <c r="E37" s="15">
        <f t="shared" si="0"/>
        <v>71.807150683819657</v>
      </c>
      <c r="G37" s="36"/>
    </row>
    <row r="38" spans="1:7" ht="14.25" thickTop="1" thickBot="1" x14ac:dyDescent="0.25">
      <c r="A38" s="13" t="s">
        <v>81</v>
      </c>
      <c r="B38" s="22" t="s">
        <v>52</v>
      </c>
      <c r="C38" s="17">
        <v>24632</v>
      </c>
      <c r="D38" s="17">
        <v>17693</v>
      </c>
      <c r="E38" s="16">
        <f t="shared" si="0"/>
        <v>71.829327703799933</v>
      </c>
      <c r="G38" s="36"/>
    </row>
    <row r="39" spans="1:7" ht="14.25" thickTop="1" thickBot="1" x14ac:dyDescent="0.25">
      <c r="A39" s="13" t="s">
        <v>82</v>
      </c>
      <c r="B39" s="22" t="s">
        <v>53</v>
      </c>
      <c r="C39" s="17">
        <v>9</v>
      </c>
      <c r="D39" s="17">
        <v>1</v>
      </c>
      <c r="E39" s="16">
        <f t="shared" si="0"/>
        <v>11.111111111111111</v>
      </c>
      <c r="G39" s="36"/>
    </row>
    <row r="40" spans="1:7" ht="14.25" thickTop="1" thickBot="1" x14ac:dyDescent="0.25">
      <c r="A40" s="13" t="s">
        <v>83</v>
      </c>
      <c r="B40" s="22" t="s">
        <v>72</v>
      </c>
      <c r="C40" s="17"/>
      <c r="D40" s="17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74</v>
      </c>
      <c r="C41" s="15">
        <f>C32+C33-C37</f>
        <v>87747</v>
      </c>
      <c r="D41" s="15">
        <f>SUM(D32+D33-D37)</f>
        <v>130795</v>
      </c>
      <c r="E41" s="15">
        <f t="shared" si="0"/>
        <v>149.05922709608305</v>
      </c>
      <c r="G41" s="36"/>
    </row>
    <row r="42" spans="1:7" ht="14.25" thickTop="1" thickBot="1" x14ac:dyDescent="0.25">
      <c r="A42" s="13">
        <v>24</v>
      </c>
      <c r="B42" s="22" t="s">
        <v>73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f>C41+C42</f>
        <v>87747</v>
      </c>
      <c r="D43" s="15">
        <v>130795</v>
      </c>
      <c r="E43" s="15">
        <f t="shared" si="0"/>
        <v>149.05922709608305</v>
      </c>
    </row>
    <row r="44" spans="1:7" ht="14.25" thickTop="1" thickBot="1" x14ac:dyDescent="0.25">
      <c r="A44" s="13">
        <v>26</v>
      </c>
      <c r="B44" s="23" t="s">
        <v>5</v>
      </c>
      <c r="C44" s="17">
        <v>4793</v>
      </c>
      <c r="D44" s="17">
        <v>9467</v>
      </c>
      <c r="E44" s="16">
        <f t="shared" si="0"/>
        <v>197.51721260171081</v>
      </c>
    </row>
    <row r="45" spans="1:7" ht="14.25" thickTop="1" thickBot="1" x14ac:dyDescent="0.25">
      <c r="A45" s="13">
        <v>27</v>
      </c>
      <c r="B45" s="24" t="s">
        <v>18</v>
      </c>
      <c r="C45" s="15">
        <f>C43-C44</f>
        <v>82954</v>
      </c>
      <c r="D45" s="15">
        <f>SUM(D43-D44)</f>
        <v>121328</v>
      </c>
      <c r="E45" s="15">
        <f t="shared" si="0"/>
        <v>146.25937266436821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75</v>
      </c>
      <c r="C47" s="15">
        <f>C45-C46</f>
        <v>82954</v>
      </c>
      <c r="D47" s="15">
        <v>121328</v>
      </c>
      <c r="E47" s="15">
        <f t="shared" si="0"/>
        <v>146.25937266436821</v>
      </c>
    </row>
    <row r="48" spans="1:7" ht="14.25" thickTop="1" thickBot="1" x14ac:dyDescent="0.25">
      <c r="A48" s="13">
        <v>30</v>
      </c>
      <c r="B48" s="22" t="s">
        <v>76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77</v>
      </c>
      <c r="C49" s="15">
        <f>C45+C48</f>
        <v>82954</v>
      </c>
      <c r="D49" s="15">
        <v>121328</v>
      </c>
      <c r="E49" s="15">
        <f t="shared" si="0"/>
        <v>146.25937266436821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honeticPr fontId="0" type="noConversion"/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52"/>
  <sheetViews>
    <sheetView zoomScale="110" workbookViewId="0">
      <selection activeCell="C25" sqref="C25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07" t="str">
        <f>'ФИ-Почетна'!$C$18</f>
        <v>Група Фершпед АД Скопје</v>
      </c>
      <c r="D2" s="108"/>
      <c r="E2" s="108"/>
    </row>
    <row r="3" spans="1:6" ht="12.75" customHeight="1" x14ac:dyDescent="0.2">
      <c r="A3" s="2"/>
      <c r="B3" s="9" t="s">
        <v>30</v>
      </c>
      <c r="C3" s="27" t="str">
        <f>'ФИ-Почетна'!$C$22</f>
        <v>01.01 - 30.09</v>
      </c>
      <c r="D3" s="28" t="s">
        <v>103</v>
      </c>
      <c r="E3" s="29">
        <f>'ФИ-Почетна'!$C$23</f>
        <v>2018</v>
      </c>
    </row>
    <row r="4" spans="1:6" x14ac:dyDescent="0.2">
      <c r="A4" s="2"/>
      <c r="B4" s="11" t="s">
        <v>43</v>
      </c>
      <c r="C4" s="12" t="str">
        <f>'ФИ-Почетна'!$C$20</f>
        <v>да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11" t="s">
        <v>27</v>
      </c>
      <c r="C6" s="111"/>
      <c r="D6" s="111"/>
      <c r="E6" s="111"/>
    </row>
    <row r="7" spans="1:6" x14ac:dyDescent="0.2">
      <c r="A7" s="2"/>
      <c r="B7" s="111"/>
      <c r="C7" s="111"/>
      <c r="D7" s="111"/>
      <c r="E7" s="111"/>
    </row>
    <row r="8" spans="1:6" s="7" customFormat="1" ht="15" customHeight="1" thickBot="1" x14ac:dyDescent="0.25">
      <c r="A8" s="5"/>
      <c r="B8" s="6"/>
      <c r="C8" s="110" t="s">
        <v>34</v>
      </c>
      <c r="D8" s="110"/>
      <c r="E8" s="110"/>
    </row>
    <row r="9" spans="1:6" s="8" customFormat="1" ht="25.5" customHeight="1" thickTop="1" thickBot="1" x14ac:dyDescent="0.25">
      <c r="A9" s="109"/>
      <c r="B9" s="109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9"/>
      <c r="B10" s="109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136</v>
      </c>
      <c r="C11" s="15">
        <f>'Биланс на успех - природа'!C11</f>
        <v>2699990</v>
      </c>
      <c r="D11" s="15">
        <f>'Биланс на успех - природа'!D11</f>
        <v>2930520</v>
      </c>
      <c r="E11" s="15">
        <f>'Биланс на успех - природа'!E11</f>
        <v>108.5381797710362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2666010</v>
      </c>
      <c r="D12" s="15">
        <f>'Биланс на успех - природа'!D12</f>
        <v>2914866</v>
      </c>
      <c r="E12" s="15">
        <f>'Биланс на успех - природа'!E12</f>
        <v>109.33439859565416</v>
      </c>
      <c r="F12" s="4"/>
    </row>
    <row r="13" spans="1:6" ht="15.75" customHeight="1" thickTop="1" thickBot="1" x14ac:dyDescent="0.25">
      <c r="A13" s="13" t="s">
        <v>104</v>
      </c>
      <c r="B13" s="22" t="s">
        <v>39</v>
      </c>
      <c r="C13" s="17">
        <f>'Биланс на успех - природа'!C13</f>
        <v>2438799</v>
      </c>
      <c r="D13" s="17">
        <f>'Биланс на успех - природа'!D13</f>
        <v>2699577</v>
      </c>
      <c r="E13" s="16">
        <f>'Биланс на успех - природа'!E13</f>
        <v>110.69288612960723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227211</v>
      </c>
      <c r="D14" s="17">
        <f>'Биланс на успех - природа'!D14</f>
        <v>215289</v>
      </c>
      <c r="E14" s="16">
        <f>'Биланс на успех - природа'!E14</f>
        <v>94.752894886251099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 t="str">
        <f>'Биланс на успех - природа'!C15</f>
        <v>XXXXXX</v>
      </c>
      <c r="D15" s="18">
        <f>'Биланс на успех - природа'!D15</f>
        <v>0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132</v>
      </c>
      <c r="C16" s="17">
        <f>'Биланс на успех - природа'!C16</f>
        <v>490702</v>
      </c>
      <c r="D16" s="17">
        <f>'Биланс на успех - природа'!D16</f>
        <v>495360</v>
      </c>
      <c r="E16" s="16">
        <f>'Биланс на успех - природа'!E16</f>
        <v>100.94925229569067</v>
      </c>
      <c r="F16" s="4"/>
    </row>
    <row r="17" spans="1:6" ht="27" thickTop="1" thickBot="1" x14ac:dyDescent="0.25">
      <c r="A17" s="13">
        <v>5</v>
      </c>
      <c r="B17" s="22" t="s">
        <v>133</v>
      </c>
      <c r="C17" s="17">
        <f>'Биланс на успех - природа'!C17</f>
        <v>467817</v>
      </c>
      <c r="D17" s="17">
        <f>'Биланс на успех - природа'!D17</f>
        <v>519414</v>
      </c>
      <c r="E17" s="16">
        <f>'Биланс на успех - природа'!E17</f>
        <v>111.02931274408583</v>
      </c>
      <c r="F17" s="4"/>
    </row>
    <row r="18" spans="1:6" ht="18" customHeight="1" thickTop="1" thickBot="1" x14ac:dyDescent="0.25">
      <c r="A18" s="13">
        <v>6</v>
      </c>
      <c r="B18" s="22" t="s">
        <v>134</v>
      </c>
      <c r="C18" s="17">
        <f>'Биланс на успех - природа'!C18</f>
        <v>0</v>
      </c>
      <c r="D18" s="17">
        <f>'Биланс на успех - природа'!D18</f>
        <v>0</v>
      </c>
      <c r="E18" s="16">
        <f>'Биланс на успех - природа'!E18</f>
        <v>0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33980</v>
      </c>
      <c r="D19" s="17">
        <f>'Биланс на успех - природа'!D19</f>
        <v>15654</v>
      </c>
      <c r="E19" s="16">
        <f>'Биланс на успех - природа'!E19</f>
        <v>46.068275456150673</v>
      </c>
      <c r="F19" s="4"/>
    </row>
    <row r="20" spans="1:6" ht="18" customHeight="1" thickTop="1" thickBot="1" x14ac:dyDescent="0.25">
      <c r="A20" s="13">
        <v>8</v>
      </c>
      <c r="B20" s="24" t="s">
        <v>135</v>
      </c>
      <c r="C20" s="15">
        <f>'Биланс на успех - природа'!C20</f>
        <v>2572136</v>
      </c>
      <c r="D20" s="15">
        <f>'Биланс на успех - природа'!D20</f>
        <v>2817842</v>
      </c>
      <c r="E20" s="15">
        <f>'Биланс на успех - природа'!E20</f>
        <v>109.55260530547375</v>
      </c>
      <c r="F20" s="4"/>
    </row>
    <row r="21" spans="1:6" ht="18" customHeight="1" thickTop="1" thickBot="1" x14ac:dyDescent="0.25">
      <c r="A21" s="13">
        <v>9</v>
      </c>
      <c r="B21" s="23" t="s">
        <v>122</v>
      </c>
      <c r="C21" s="17">
        <f>'Биланс на успех - природа'!C21</f>
        <v>456110</v>
      </c>
      <c r="D21" s="17">
        <f>'Биланс на успех - природа'!D21</f>
        <v>440044</v>
      </c>
      <c r="E21" s="16">
        <f>'Биланс на успех - природа'!E21</f>
        <v>96.477604086733464</v>
      </c>
      <c r="F21" s="4"/>
    </row>
    <row r="22" spans="1:6" ht="18" customHeight="1" thickTop="1" thickBot="1" x14ac:dyDescent="0.25">
      <c r="A22" s="13">
        <v>10</v>
      </c>
      <c r="B22" s="23" t="s">
        <v>123</v>
      </c>
      <c r="C22" s="17">
        <f>'Биланс на успех - природа'!C22</f>
        <v>156612</v>
      </c>
      <c r="D22" s="17">
        <f>'Биланс на успех - природа'!D22</f>
        <v>202521</v>
      </c>
      <c r="E22" s="16">
        <f>'Биланс на успех - природа'!E22</f>
        <v>129.3138456823232</v>
      </c>
      <c r="F22" s="4"/>
    </row>
    <row r="23" spans="1:6" ht="18" customHeight="1" thickTop="1" thickBot="1" x14ac:dyDescent="0.25">
      <c r="A23" s="13">
        <v>11</v>
      </c>
      <c r="B23" s="23" t="s">
        <v>124</v>
      </c>
      <c r="C23" s="17">
        <f>'Биланс на успех - природа'!C23</f>
        <v>467</v>
      </c>
      <c r="D23" s="17">
        <f>'Биланс на успех - природа'!D23</f>
        <v>384</v>
      </c>
      <c r="E23" s="16">
        <f>'Биланс на успех - природа'!E23</f>
        <v>82.226980728051387</v>
      </c>
      <c r="F23" s="4"/>
    </row>
    <row r="24" spans="1:6" ht="14.25" thickTop="1" thickBot="1" x14ac:dyDescent="0.25">
      <c r="A24" s="13">
        <v>12</v>
      </c>
      <c r="B24" s="23" t="s">
        <v>125</v>
      </c>
      <c r="C24" s="17">
        <f>'Биланс на успех - природа'!C24</f>
        <v>1613043</v>
      </c>
      <c r="D24" s="17">
        <f>'Биланс на успех - природа'!D24</f>
        <v>1809590</v>
      </c>
      <c r="E24" s="16">
        <f>'Биланс на успех - природа'!E24</f>
        <v>112.18485806020051</v>
      </c>
      <c r="F24" s="4"/>
    </row>
    <row r="25" spans="1:6" ht="18" customHeight="1" thickTop="1" thickBot="1" x14ac:dyDescent="0.25">
      <c r="A25" s="13">
        <v>13</v>
      </c>
      <c r="B25" s="23" t="s">
        <v>126</v>
      </c>
      <c r="C25" s="17">
        <f>'Биланс на успех - природа'!C25</f>
        <v>54781</v>
      </c>
      <c r="D25" s="17">
        <f>'Биланс на успех - природа'!D25</f>
        <v>54233</v>
      </c>
      <c r="E25" s="16">
        <f>'Биланс на успех - природа'!E25</f>
        <v>98.999653164418319</v>
      </c>
      <c r="F25" s="4"/>
    </row>
    <row r="26" spans="1:6" ht="18" customHeight="1" thickTop="1" thickBot="1" x14ac:dyDescent="0.25">
      <c r="A26" s="13">
        <v>14</v>
      </c>
      <c r="B26" s="23" t="s">
        <v>127</v>
      </c>
      <c r="C26" s="17">
        <f>'Биланс на успех - природа'!C26</f>
        <v>231589</v>
      </c>
      <c r="D26" s="17">
        <f>'Биланс на успех - природа'!D26</f>
        <v>236469</v>
      </c>
      <c r="E26" s="16">
        <f>'Биланс на успех - природа'!E26</f>
        <v>102.10718125644999</v>
      </c>
      <c r="F26" s="4"/>
    </row>
    <row r="27" spans="1:6" ht="14.25" customHeight="1" thickTop="1" thickBot="1" x14ac:dyDescent="0.25">
      <c r="A27" s="13">
        <v>15</v>
      </c>
      <c r="B27" s="22" t="s">
        <v>128</v>
      </c>
      <c r="C27" s="17">
        <f>'Биланс на успех - природа'!C27</f>
        <v>51695</v>
      </c>
      <c r="D27" s="17">
        <f>'Биланс на успех - природа'!D27</f>
        <v>52261</v>
      </c>
      <c r="E27" s="16">
        <f>'Биланс на успех - природа'!E27</f>
        <v>101.09488345101074</v>
      </c>
      <c r="F27" s="4"/>
    </row>
    <row r="28" spans="1:6" ht="18" customHeight="1" thickTop="1" thickBot="1" x14ac:dyDescent="0.25">
      <c r="A28" s="13">
        <v>16</v>
      </c>
      <c r="B28" s="23" t="s">
        <v>129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130</v>
      </c>
      <c r="C29" s="17">
        <f>'Биланс на успех - природа'!C29</f>
        <v>1835</v>
      </c>
      <c r="D29" s="17">
        <f>'Биланс на успех - природа'!D29</f>
        <v>17645</v>
      </c>
      <c r="E29" s="16">
        <f>'Биланс на успех - природа'!E29</f>
        <v>961.58038147138961</v>
      </c>
      <c r="F29" s="4"/>
    </row>
    <row r="30" spans="1:6" ht="18" customHeight="1" thickTop="1" thickBot="1" x14ac:dyDescent="0.25">
      <c r="A30" s="13">
        <v>18</v>
      </c>
      <c r="B30" s="23" t="s">
        <v>131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6004</v>
      </c>
      <c r="D31" s="17">
        <f>'Биланс на успех - природа'!D31</f>
        <v>4695</v>
      </c>
      <c r="E31" s="16">
        <f>'Биланс на успех - природа'!E31</f>
        <v>78.197868087941373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104969</v>
      </c>
      <c r="D32" s="19">
        <f>'Биланс на успех - природа'!D32</f>
        <v>136732</v>
      </c>
      <c r="E32" s="19">
        <f>'Биланс на успех - природа'!E32</f>
        <v>130.25940992102429</v>
      </c>
      <c r="F32" s="4"/>
    </row>
    <row r="33" spans="1:6" ht="14.25" customHeight="1" thickTop="1" thickBot="1" x14ac:dyDescent="0.25">
      <c r="A33" s="13">
        <v>21</v>
      </c>
      <c r="B33" s="25" t="s">
        <v>111</v>
      </c>
      <c r="C33" s="19">
        <f>'Биланс на успех - природа'!C33</f>
        <v>7419</v>
      </c>
      <c r="D33" s="19">
        <f>'Биланс на успех - природа'!D33</f>
        <v>11757</v>
      </c>
      <c r="E33" s="15">
        <f>'Биланс на успех - природа'!E33</f>
        <v>158.47149211484029</v>
      </c>
      <c r="F33" s="4"/>
    </row>
    <row r="34" spans="1:6" ht="30" customHeight="1" thickTop="1" thickBot="1" x14ac:dyDescent="0.25">
      <c r="A34" s="13" t="s">
        <v>105</v>
      </c>
      <c r="B34" s="22" t="s">
        <v>56</v>
      </c>
      <c r="C34" s="17">
        <f>'Биланс на успех - природа'!C34</f>
        <v>2967</v>
      </c>
      <c r="D34" s="17">
        <f>'Биланс на успех - природа'!D34</f>
        <v>3361</v>
      </c>
      <c r="E34" s="16">
        <f>'Биланс на успех - природа'!E34</f>
        <v>113.2794068082238</v>
      </c>
      <c r="F34" s="4"/>
    </row>
    <row r="35" spans="1:6" ht="18.75" customHeight="1" thickTop="1" thickBot="1" x14ac:dyDescent="0.25">
      <c r="A35" s="13" t="s">
        <v>106</v>
      </c>
      <c r="B35" s="22" t="s">
        <v>112</v>
      </c>
      <c r="C35" s="17">
        <f>'Биланс на успех - природа'!C35</f>
        <v>4452</v>
      </c>
      <c r="D35" s="17">
        <f>'Биланс на успех - природа'!D35</f>
        <v>8396</v>
      </c>
      <c r="E35" s="16">
        <f>'Биланс на успех - природа'!E35</f>
        <v>188.58939802336027</v>
      </c>
      <c r="F35" s="4"/>
    </row>
    <row r="36" spans="1:6" ht="17.25" customHeight="1" thickTop="1" thickBot="1" x14ac:dyDescent="0.25">
      <c r="A36" s="13" t="s">
        <v>107</v>
      </c>
      <c r="B36" s="22" t="s">
        <v>113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114</v>
      </c>
      <c r="C37" s="15">
        <f>'Биланс на успех - природа'!C37</f>
        <v>24641</v>
      </c>
      <c r="D37" s="15">
        <f>'Биланс на успех - природа'!D37</f>
        <v>17694</v>
      </c>
      <c r="E37" s="15">
        <f>'Биланс на успех - природа'!E37</f>
        <v>71.807150683819657</v>
      </c>
      <c r="F37" s="4"/>
    </row>
    <row r="38" spans="1:6" ht="18" customHeight="1" thickTop="1" thickBot="1" x14ac:dyDescent="0.25">
      <c r="A38" s="13" t="s">
        <v>108</v>
      </c>
      <c r="B38" s="22" t="s">
        <v>57</v>
      </c>
      <c r="C38" s="17">
        <f>'Биланс на успех - природа'!C38</f>
        <v>24632</v>
      </c>
      <c r="D38" s="17">
        <f>'Биланс на успех - природа'!D38</f>
        <v>17693</v>
      </c>
      <c r="E38" s="16">
        <f>'Биланс на успех - природа'!E38</f>
        <v>71.829327703799933</v>
      </c>
      <c r="F38" s="4"/>
    </row>
    <row r="39" spans="1:6" ht="18" customHeight="1" thickTop="1" thickBot="1" x14ac:dyDescent="0.25">
      <c r="A39" s="13" t="s">
        <v>109</v>
      </c>
      <c r="B39" s="22" t="s">
        <v>58</v>
      </c>
      <c r="C39" s="17">
        <f>'Биланс на успех - природа'!C39</f>
        <v>9</v>
      </c>
      <c r="D39" s="17">
        <f>'Биланс на успех - природа'!D39</f>
        <v>1</v>
      </c>
      <c r="E39" s="16">
        <f>'Биланс на успех - природа'!E39</f>
        <v>11.111111111111111</v>
      </c>
      <c r="F39" s="4"/>
    </row>
    <row r="40" spans="1:6" ht="18" customHeight="1" thickTop="1" thickBot="1" x14ac:dyDescent="0.25">
      <c r="A40" s="13" t="s">
        <v>110</v>
      </c>
      <c r="B40" s="22" t="s">
        <v>115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116</v>
      </c>
      <c r="C41" s="15">
        <f>'Биланс на успех - природа'!C41</f>
        <v>87747</v>
      </c>
      <c r="D41" s="15">
        <f>'Биланс на успех - природа'!D41</f>
        <v>130795</v>
      </c>
      <c r="E41" s="15">
        <f>'Биланс на успех - природа'!E41</f>
        <v>149.05922709608305</v>
      </c>
      <c r="F41" s="4"/>
    </row>
    <row r="42" spans="1:6" ht="18" customHeight="1" thickTop="1" thickBot="1" x14ac:dyDescent="0.25">
      <c r="A42" s="13">
        <v>24</v>
      </c>
      <c r="B42" s="22" t="s">
        <v>117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87747</v>
      </c>
      <c r="D43" s="15">
        <f>'Биланс на успех - природа'!D43</f>
        <v>130795</v>
      </c>
      <c r="E43" s="15">
        <f>'Биланс на успех - природа'!E43</f>
        <v>149.05922709608305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4793</v>
      </c>
      <c r="D44" s="17">
        <f>'Биланс на успех - природа'!D44</f>
        <v>9467</v>
      </c>
      <c r="E44" s="16">
        <f>'Биланс на успех - природа'!E44</f>
        <v>197.51721260171081</v>
      </c>
      <c r="F44" s="4"/>
    </row>
    <row r="45" spans="1:6" ht="18" customHeight="1" thickTop="1" thickBot="1" x14ac:dyDescent="0.25">
      <c r="A45" s="13">
        <v>27</v>
      </c>
      <c r="B45" s="24" t="s">
        <v>118</v>
      </c>
      <c r="C45" s="15">
        <f>'Биланс на успех - природа'!C45</f>
        <v>82954</v>
      </c>
      <c r="D45" s="15">
        <f>'Биланс на успех - природа'!D45</f>
        <v>121328</v>
      </c>
      <c r="E45" s="15">
        <f>'Биланс на успех - природа'!E45</f>
        <v>146.25937266436821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119</v>
      </c>
      <c r="C47" s="15">
        <f>'Биланс на успех - природа'!C47</f>
        <v>82954</v>
      </c>
      <c r="D47" s="15">
        <f>'Биланс на успех - природа'!D47</f>
        <v>121328</v>
      </c>
      <c r="E47" s="15">
        <f>'Биланс на успех - природа'!E47</f>
        <v>146.25937266436821</v>
      </c>
    </row>
    <row r="48" spans="1:6" ht="14.25" thickTop="1" thickBot="1" x14ac:dyDescent="0.25">
      <c r="A48" s="13">
        <v>30</v>
      </c>
      <c r="B48" s="22" t="s">
        <v>120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121</v>
      </c>
      <c r="C49" s="15">
        <f>'Биланс на успех - природа'!C49</f>
        <v>82954</v>
      </c>
      <c r="D49" s="15">
        <f>'Биланс на успех - природа'!D49</f>
        <v>121328</v>
      </c>
      <c r="E49" s="15">
        <f>'Биланс на успех - природа'!E49</f>
        <v>146.25937266436821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C2:E2"/>
    <mergeCell ref="A9:A10"/>
    <mergeCell ref="B9:B10"/>
    <mergeCell ref="C8:E8"/>
    <mergeCell ref="B6:E7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fersped</cp:lastModifiedBy>
  <cp:lastPrinted>2018-11-19T12:28:31Z</cp:lastPrinted>
  <dcterms:created xsi:type="dcterms:W3CDTF">2008-02-12T15:15:13Z</dcterms:created>
  <dcterms:modified xsi:type="dcterms:W3CDTF">2018-11-21T08:15:24Z</dcterms:modified>
</cp:coreProperties>
</file>