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rsped\Desktop\SKOV\"/>
    </mc:Choice>
  </mc:AlternateContent>
  <workbookProtection workbookPassword="B44F" lockStructure="1"/>
  <bookViews>
    <workbookView xWindow="0" yWindow="0" windowWidth="28260" windowHeight="954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D12" i="7" l="1"/>
  <c r="D14" i="7"/>
  <c r="D15" i="7"/>
  <c r="D17" i="7"/>
  <c r="D18" i="7"/>
  <c r="D19" i="7"/>
  <c r="D21" i="7"/>
  <c r="D29" i="7"/>
  <c r="D30" i="7"/>
  <c r="D31" i="7"/>
  <c r="D39" i="7"/>
  <c r="D42" i="7"/>
  <c r="D47" i="7"/>
  <c r="D48" i="7"/>
  <c r="D49" i="7"/>
  <c r="D10" i="7"/>
  <c r="D9" i="7"/>
  <c r="E14" i="22"/>
  <c r="E16" i="22"/>
  <c r="E17" i="22"/>
  <c r="E19" i="22"/>
  <c r="E20" i="22"/>
  <c r="E21" i="22"/>
  <c r="E22" i="22"/>
  <c r="E23" i="22"/>
  <c r="E24" i="22"/>
  <c r="E25" i="22"/>
  <c r="E26" i="22"/>
  <c r="E27" i="22"/>
  <c r="E29" i="22"/>
  <c r="E31" i="22"/>
  <c r="E32" i="22"/>
  <c r="E33" i="22"/>
  <c r="E34" i="22"/>
  <c r="E37" i="22"/>
  <c r="E38" i="22"/>
  <c r="E41" i="22"/>
  <c r="E43" i="22"/>
  <c r="E45" i="22"/>
  <c r="E47" i="22"/>
  <c r="E49" i="22"/>
  <c r="E13" i="22"/>
  <c r="E12" i="22"/>
  <c r="E11" i="22"/>
  <c r="D13" i="25"/>
  <c r="C39" i="25" l="1"/>
  <c r="B39" i="7" l="1"/>
  <c r="B29" i="7"/>
  <c r="D20" i="22" l="1"/>
  <c r="C27" i="25" l="1"/>
  <c r="C43" i="25"/>
  <c r="C37" i="25"/>
  <c r="B51" i="25" l="1"/>
  <c r="B43" i="25"/>
  <c r="B39" i="25"/>
  <c r="B37" i="25" s="1"/>
  <c r="B27" i="25"/>
  <c r="B19" i="25"/>
  <c r="B42" i="25" l="1"/>
  <c r="B56" i="25" s="1"/>
  <c r="B34" i="25"/>
  <c r="C32" i="22" l="1"/>
  <c r="C41" i="22" s="1"/>
  <c r="C43" i="22" s="1"/>
  <c r="C45" i="22" s="1"/>
  <c r="C47" i="22" s="1"/>
  <c r="C49" i="22" l="1"/>
  <c r="D9" i="12"/>
  <c r="D19" i="25" l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3" i="20"/>
  <c r="C34" i="20"/>
  <c r="D34" i="20"/>
  <c r="C35" i="20"/>
  <c r="D35" i="20"/>
  <c r="C36" i="20"/>
  <c r="D36" i="20"/>
  <c r="C37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4" i="24"/>
  <c r="D52" i="24"/>
  <c r="D51" i="24"/>
  <c r="D50" i="24"/>
  <c r="D49" i="24"/>
  <c r="D47" i="24"/>
  <c r="D46" i="24"/>
  <c r="D48" i="25"/>
  <c r="D45" i="24" s="1"/>
  <c r="D47" i="25"/>
  <c r="D44" i="24" s="1"/>
  <c r="D43" i="24"/>
  <c r="D45" i="25"/>
  <c r="D42" i="24" s="1"/>
  <c r="D44" i="25"/>
  <c r="D41" i="24" s="1"/>
  <c r="D43" i="25"/>
  <c r="D40" i="24" s="1"/>
  <c r="D38" i="24"/>
  <c r="D37" i="24"/>
  <c r="D39" i="25"/>
  <c r="D36" i="24" s="1"/>
  <c r="D38" i="25"/>
  <c r="D35" i="24" s="1"/>
  <c r="D37" i="25"/>
  <c r="D34" i="24" s="1"/>
  <c r="D32" i="24"/>
  <c r="D30" i="24"/>
  <c r="D32" i="25"/>
  <c r="D29" i="24" s="1"/>
  <c r="D28" i="24"/>
  <c r="D30" i="25"/>
  <c r="D27" i="24" s="1"/>
  <c r="D29" i="25"/>
  <c r="D26" i="24" s="1"/>
  <c r="D28" i="25"/>
  <c r="D25" i="24" s="1"/>
  <c r="B24" i="24"/>
  <c r="D23" i="24"/>
  <c r="D22" i="24"/>
  <c r="D21" i="24"/>
  <c r="D20" i="24"/>
  <c r="D19" i="24"/>
  <c r="D18" i="24"/>
  <c r="D17" i="24"/>
  <c r="C19" i="25"/>
  <c r="C16" i="24" s="1"/>
  <c r="D15" i="24"/>
  <c r="D14" i="24"/>
  <c r="D13" i="24"/>
  <c r="D15" i="25"/>
  <c r="D12" i="24" s="1"/>
  <c r="D11" i="24"/>
  <c r="D12" i="25"/>
  <c r="D9" i="24" s="1"/>
  <c r="C20" i="20"/>
  <c r="B2" i="12"/>
  <c r="B2" i="7"/>
  <c r="B1" i="12"/>
  <c r="E48" i="20"/>
  <c r="E46" i="20"/>
  <c r="E44" i="20"/>
  <c r="E42" i="20"/>
  <c r="E40" i="20"/>
  <c r="E39" i="20"/>
  <c r="E38" i="20"/>
  <c r="D37" i="20"/>
  <c r="E36" i="20"/>
  <c r="E35" i="20"/>
  <c r="E34" i="20"/>
  <c r="D33" i="20"/>
  <c r="E31" i="20"/>
  <c r="E30" i="20"/>
  <c r="E29" i="20"/>
  <c r="E28" i="20"/>
  <c r="E27" i="20"/>
  <c r="E26" i="20"/>
  <c r="E25" i="20"/>
  <c r="E24" i="20"/>
  <c r="E23" i="20"/>
  <c r="E22" i="20"/>
  <c r="E21" i="20"/>
  <c r="E19" i="20"/>
  <c r="E18" i="20"/>
  <c r="E17" i="20"/>
  <c r="E16" i="20"/>
  <c r="E14" i="20"/>
  <c r="E13" i="20"/>
  <c r="C12" i="20"/>
  <c r="B28" i="6"/>
  <c r="B28" i="12"/>
  <c r="B26" i="13" s="1"/>
  <c r="D40" i="6"/>
  <c r="D41" i="6"/>
  <c r="D42" i="6"/>
  <c r="D43" i="6"/>
  <c r="D44" i="6"/>
  <c r="D45" i="6"/>
  <c r="D47" i="6"/>
  <c r="D39" i="6"/>
  <c r="D29" i="6"/>
  <c r="D30" i="6"/>
  <c r="D31" i="6"/>
  <c r="D32" i="6"/>
  <c r="D33" i="6"/>
  <c r="D34" i="6"/>
  <c r="D35" i="6"/>
  <c r="D36" i="6"/>
  <c r="D37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9" i="6"/>
  <c r="B3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 s="1"/>
  <c r="G32" i="12"/>
  <c r="G30" i="13" s="1"/>
  <c r="G33" i="12"/>
  <c r="G31" i="13" s="1"/>
  <c r="G34" i="12"/>
  <c r="G32" i="13"/>
  <c r="G35" i="12"/>
  <c r="G33" i="13" s="1"/>
  <c r="G36" i="12"/>
  <c r="G34" i="13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 s="1"/>
  <c r="G45" i="12"/>
  <c r="G43" i="13"/>
  <c r="G46" i="12"/>
  <c r="G44" i="13" s="1"/>
  <c r="C47" i="12"/>
  <c r="C45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D38" i="6"/>
  <c r="E33" i="20"/>
  <c r="D28" i="6"/>
  <c r="B34" i="24"/>
  <c r="C40" i="24"/>
  <c r="B48" i="24"/>
  <c r="B40" i="24"/>
  <c r="C11" i="20"/>
  <c r="B39" i="24"/>
  <c r="B16" i="24"/>
  <c r="C8" i="24" l="1"/>
  <c r="B47" i="12"/>
  <c r="B45" i="13" s="1"/>
  <c r="D8" i="6"/>
  <c r="C48" i="6"/>
  <c r="D27" i="25"/>
  <c r="D24" i="24" s="1"/>
  <c r="C34" i="25"/>
  <c r="C31" i="24" s="1"/>
  <c r="D10" i="24"/>
  <c r="C48" i="24"/>
  <c r="C42" i="25"/>
  <c r="C56" i="25" s="1"/>
  <c r="C53" i="24" s="1"/>
  <c r="D48" i="24"/>
  <c r="D20" i="20"/>
  <c r="D32" i="22"/>
  <c r="D41" i="22" s="1"/>
  <c r="E11" i="20"/>
  <c r="C8" i="6"/>
  <c r="D26" i="13"/>
  <c r="G28" i="12"/>
  <c r="G26" i="13" s="1"/>
  <c r="C24" i="24"/>
  <c r="C34" i="24"/>
  <c r="E37" i="20"/>
  <c r="E20" i="20"/>
  <c r="E12" i="20"/>
  <c r="B31" i="24"/>
  <c r="B53" i="24"/>
  <c r="B8" i="24"/>
  <c r="B10" i="24"/>
  <c r="E47" i="12"/>
  <c r="E45" i="13" s="1"/>
  <c r="C10" i="24"/>
  <c r="D12" i="20"/>
  <c r="D8" i="24"/>
  <c r="D11" i="20" l="1"/>
  <c r="C46" i="6"/>
  <c r="G47" i="12"/>
  <c r="G45" i="13" s="1"/>
  <c r="D56" i="25"/>
  <c r="D53" i="24" s="1"/>
  <c r="C39" i="24"/>
  <c r="D42" i="25"/>
  <c r="D39" i="24" s="1"/>
  <c r="D34" i="25"/>
  <c r="D31" i="24" s="1"/>
  <c r="D32" i="20"/>
  <c r="B46" i="6"/>
  <c r="D46" i="6"/>
  <c r="C32" i="20"/>
  <c r="E32" i="20"/>
  <c r="D41" i="20" l="1"/>
  <c r="D43" i="22"/>
  <c r="E41" i="20"/>
  <c r="C41" i="20"/>
  <c r="B48" i="6"/>
  <c r="D48" i="6"/>
  <c r="E43" i="20" l="1"/>
  <c r="C43" i="20"/>
  <c r="D45" i="22"/>
  <c r="D43" i="20"/>
  <c r="D45" i="20" l="1"/>
  <c r="D47" i="22"/>
  <c r="D47" i="20" s="1"/>
  <c r="D49" i="22"/>
  <c r="D49" i="20" s="1"/>
  <c r="E45" i="20"/>
  <c r="C45" i="20"/>
  <c r="E49" i="20" l="1"/>
  <c r="C49" i="20"/>
  <c r="C47" i="20"/>
  <c r="E47" i="20"/>
</calcChain>
</file>

<file path=xl/sharedStrings.xml><?xml version="1.0" encoding="utf-8"?>
<sst xmlns="http://schemas.openxmlformats.org/spreadsheetml/2006/main" count="474" uniqueCount="379">
  <si>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</si>
  <si>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</si>
  <si>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</si>
  <si>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</si>
  <si>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</si>
  <si>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</si>
  <si>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</si>
  <si>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</si>
  <si>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</si>
  <si>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</si>
  <si>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</si>
  <si>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</si>
  <si>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</si>
  <si>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</si>
  <si>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</si>
  <si>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</si>
  <si>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</si>
  <si>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</si>
  <si>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</si>
  <si>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</si>
  <si>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</si>
  <si>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</si>
  <si>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</si>
  <si>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</si>
  <si>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</si>
  <si>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</si>
  <si>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</si>
  <si>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</si>
  <si>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</si>
  <si>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</si>
  <si>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</si>
  <si>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</si>
  <si>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</si>
  <si>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</si>
  <si>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</si>
  <si>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</si>
  <si>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</si>
  <si>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</si>
  <si>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</si>
  <si>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</si>
  <si>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</si>
  <si>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</si>
  <si>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</si>
  <si>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</si>
  <si>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</si>
  <si>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</si>
  <si>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</si>
  <si>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</si>
  <si>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</si>
  <si>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</si>
  <si>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</si>
  <si>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</si>
  <si>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</si>
  <si>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</si>
  <si>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</si>
  <si>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</si>
  <si>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</si>
  <si>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</si>
  <si>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</si>
  <si>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</si>
  <si>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</si>
  <si>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</si>
  <si>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</si>
  <si>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</si>
  <si>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</si>
  <si>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</si>
  <si>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</si>
  <si>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</si>
  <si>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</si>
  <si>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</si>
  <si>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</si>
  <si>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</si>
  <si>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</si>
  <si>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</si>
  <si>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</si>
  <si>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</si>
  <si>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</si>
  <si>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</si>
  <si>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</si>
  <si>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</si>
  <si>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</si>
  <si>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</si>
  <si>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</si>
  <si>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</si>
  <si>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</si>
  <si>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</si>
  <si>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</si>
  <si>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</si>
  <si>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</si>
  <si>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</si>
  <si>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</si>
  <si>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</si>
  <si>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</si>
  <si>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</si>
  <si>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</si>
  <si>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</si>
  <si>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</si>
  <si>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</si>
  <si>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</si>
  <si>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</si>
  <si>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</si>
  <si>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</si>
  <si>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</si>
  <si>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</si>
  <si>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</si>
  <si>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</si>
  <si>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</si>
  <si>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</si>
  <si>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</si>
  <si>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</si>
  <si>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</si>
  <si>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</si>
  <si>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</si>
  <si>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</si>
  <si>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</si>
  <si>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</si>
  <si>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</si>
  <si>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</si>
  <si>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</si>
  <si>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</si>
  <si>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</si>
  <si>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</si>
  <si>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</si>
  <si>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</si>
  <si>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</si>
  <si>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</si>
  <si>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</si>
  <si>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</si>
  <si>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</si>
  <si>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</si>
  <si>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</si>
  <si>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</si>
  <si>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</si>
  <si>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</si>
  <si>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</si>
  <si>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</si>
  <si>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</si>
  <si>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</si>
  <si>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</si>
  <si>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</si>
  <si>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</si>
  <si>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</si>
  <si>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</si>
  <si>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</si>
  <si>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</si>
  <si>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</si>
  <si>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</si>
  <si>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</si>
  <si>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</si>
  <si>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</si>
  <si>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</si>
  <si>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</si>
  <si>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</si>
  <si>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</si>
  <si>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</si>
  <si>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</si>
  <si>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</si>
  <si>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</si>
  <si>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</si>
  <si>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</si>
  <si>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</si>
  <si>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</si>
  <si>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</si>
  <si>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</si>
  <si>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</si>
  <si>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</si>
  <si>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</si>
  <si>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</si>
  <si>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</si>
  <si>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</si>
  <si>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</si>
  <si>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</si>
  <si>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</si>
  <si>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</si>
  <si>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</si>
  <si>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</si>
  <si>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</si>
  <si>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</si>
  <si>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</si>
  <si>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</si>
  <si>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</si>
  <si>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</si>
  <si>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</si>
  <si>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</si>
  <si>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</si>
  <si>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</si>
  <si>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</si>
  <si>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</si>
  <si>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</si>
  <si>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</si>
  <si>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</si>
  <si>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</si>
  <si>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</si>
  <si>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</si>
  <si>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</si>
  <si>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</si>
  <si>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</si>
  <si>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</si>
  <si>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</si>
  <si>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</si>
  <si>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</si>
  <si>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</si>
  <si>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</si>
  <si>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</si>
  <si>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</si>
  <si>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</si>
  <si>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</si>
  <si>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</si>
  <si>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</si>
  <si>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</si>
  <si>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</si>
  <si>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</si>
  <si>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</si>
  <si>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</si>
  <si>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</si>
  <si>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</si>
  <si>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</si>
  <si>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</si>
  <si>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</si>
  <si>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</si>
  <si>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</si>
  <si>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</si>
  <si>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</si>
  <si>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</si>
  <si>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</si>
  <si>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</si>
  <si>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</si>
  <si>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</si>
  <si>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</si>
  <si>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</si>
  <si>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</si>
  <si>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</si>
  <si>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</si>
  <si>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</si>
  <si>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</si>
  <si>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</si>
  <si>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</si>
  <si>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</si>
  <si>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</si>
  <si>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</si>
  <si>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</si>
  <si>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</si>
  <si>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</si>
  <si>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</si>
  <si>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</si>
  <si>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</si>
  <si>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</si>
  <si>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</si>
  <si>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</si>
  <si>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</si>
  <si>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</si>
  <si>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</si>
  <si>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</si>
  <si>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</si>
  <si>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</si>
  <si>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</si>
  <si>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</si>
  <si>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</si>
  <si>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</si>
  <si>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</si>
  <si>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</si>
  <si>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</si>
  <si>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</si>
  <si>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</si>
  <si>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</si>
  <si>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</si>
  <si>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</si>
  <si>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</si>
  <si>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</si>
  <si>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</si>
  <si>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</si>
  <si>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</si>
  <si>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</si>
  <si>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</si>
  <si>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</si>
  <si>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</si>
  <si>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</si>
  <si>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</si>
  <si>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</si>
  <si>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</si>
  <si>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</si>
  <si>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</si>
  <si>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</si>
  <si>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</si>
  <si>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</si>
  <si>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</si>
  <si>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</si>
  <si>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</si>
  <si>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</si>
  <si>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</si>
  <si>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</si>
  <si>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</si>
  <si>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</si>
  <si>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</si>
  <si>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</si>
  <si>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</si>
  <si>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</si>
  <si>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</si>
  <si>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</si>
  <si>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</si>
  <si>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</si>
  <si>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</si>
  <si>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</si>
  <si>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</si>
  <si>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</si>
  <si>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</si>
  <si>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</si>
  <si>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</si>
  <si>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</si>
  <si>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</si>
  <si>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</si>
  <si>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</si>
  <si>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</si>
  <si>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</si>
  <si>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</si>
  <si>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</si>
  <si>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</si>
  <si>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</si>
  <si>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</si>
  <si>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</si>
  <si>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</si>
  <si>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</si>
  <si>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</si>
  <si>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</si>
  <si>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</si>
  <si>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</si>
  <si>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</si>
  <si>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</si>
  <si>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</si>
  <si>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</si>
  <si>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</si>
  <si>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</si>
  <si>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</si>
  <si>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</si>
  <si>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</si>
  <si>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</si>
  <si>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</si>
  <si>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</si>
  <si>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</si>
  <si>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</si>
  <si>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</si>
  <si>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</si>
  <si>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</si>
  <si>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</si>
  <si>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</si>
  <si>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</si>
  <si>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</si>
  <si>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</si>
  <si>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</si>
  <si>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</si>
  <si>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</si>
  <si>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</si>
  <si>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</si>
  <si>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</si>
  <si>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</si>
  <si>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</si>
  <si>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</si>
  <si>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</si>
  <si>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</si>
  <si>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</si>
  <si>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</si>
  <si>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</si>
  <si>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</si>
  <si>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</si>
  <si>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</si>
  <si>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</si>
  <si>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</si>
  <si>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</si>
  <si>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</si>
  <si>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</si>
  <si>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</si>
  <si>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</si>
  <si>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</si>
  <si>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</si>
  <si>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</si>
  <si>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</si>
  <si>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</si>
  <si>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</si>
  <si>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СКОВИН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</si>
</sst>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69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0" workbookViewId="0">
      <selection activeCell="C19" sqref="C19:G19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0"/>
      <c r="B1" s="211"/>
      <c r="C1" s="211"/>
      <c r="D1" s="211"/>
      <c r="E1" s="211"/>
      <c r="F1" s="211"/>
      <c r="G1" s="211"/>
      <c r="H1" s="212"/>
      <c r="I1" s="213"/>
      <c r="J1" s="213"/>
      <c r="K1" s="213"/>
      <c r="L1" s="213"/>
      <c r="M1" s="213"/>
      <c r="N1" s="213"/>
      <c r="O1" s="213"/>
      <c r="P1" s="213"/>
      <c r="Q1" s="213"/>
      <c r="R1" s="213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09"/>
      <c r="K6" s="209"/>
      <c r="L6" s="209"/>
      <c r="M6" s="209"/>
      <c r="N6" s="209"/>
      <c r="O6" s="209"/>
      <c r="P6" s="209"/>
      <c r="Q6" s="209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09"/>
      <c r="K7" s="209"/>
      <c r="L7" s="209"/>
      <c r="M7" s="209"/>
      <c r="N7" s="209"/>
      <c r="O7" s="209"/>
      <c r="P7" s="209"/>
      <c r="Q7" s="209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09"/>
      <c r="K8" s="209"/>
      <c r="L8" s="209"/>
      <c r="M8" s="209"/>
      <c r="N8" s="209"/>
      <c r="O8" s="209"/>
      <c r="P8" s="209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4" t="s">
        <v>310</v>
      </c>
      <c r="B9" s="215"/>
      <c r="C9" s="215"/>
      <c r="D9" s="215"/>
      <c r="E9" s="215"/>
      <c r="F9" s="215"/>
      <c r="G9" s="215"/>
      <c r="H9" s="216"/>
      <c r="I9" s="55"/>
      <c r="J9" s="209"/>
      <c r="K9" s="209"/>
      <c r="L9" s="209"/>
      <c r="M9" s="209"/>
      <c r="N9" s="209"/>
      <c r="O9" s="209"/>
      <c r="P9" s="209"/>
      <c r="Q9" s="209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4"/>
      <c r="B10" s="215"/>
      <c r="C10" s="215"/>
      <c r="D10" s="215"/>
      <c r="E10" s="215"/>
      <c r="F10" s="215"/>
      <c r="G10" s="215"/>
      <c r="H10" s="216"/>
      <c r="J10" s="209"/>
      <c r="K10" s="209"/>
      <c r="L10" s="209"/>
      <c r="M10" s="209"/>
      <c r="N10" s="209"/>
      <c r="O10" s="209"/>
      <c r="P10" s="209"/>
      <c r="Q10" s="209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09"/>
      <c r="K11" s="209"/>
      <c r="L11" s="209"/>
      <c r="M11" s="209"/>
      <c r="N11" s="209"/>
      <c r="O11" s="209"/>
      <c r="P11" s="209"/>
      <c r="Q11" s="209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09"/>
      <c r="K12" s="209"/>
      <c r="L12" s="209"/>
      <c r="M12" s="209"/>
      <c r="N12" s="209"/>
      <c r="O12" s="209"/>
      <c r="P12" s="209"/>
      <c r="Q12" s="209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09"/>
      <c r="K13" s="209"/>
      <c r="L13" s="209"/>
      <c r="M13" s="209"/>
      <c r="N13" s="209"/>
      <c r="O13" s="209"/>
      <c r="P13" s="209"/>
      <c r="Q13" s="209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09"/>
      <c r="K14" s="209"/>
      <c r="L14" s="209"/>
      <c r="M14" s="209"/>
      <c r="N14" s="209"/>
      <c r="O14" s="209"/>
      <c r="P14" s="209"/>
      <c r="Q14" s="209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09"/>
      <c r="K15" s="209"/>
      <c r="L15" s="209"/>
      <c r="M15" s="209"/>
      <c r="N15" s="209"/>
      <c r="O15" s="209"/>
      <c r="P15" s="209"/>
      <c r="Q15" s="209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09"/>
      <c r="K16" s="209"/>
      <c r="L16" s="209"/>
      <c r="M16" s="209"/>
      <c r="N16" s="209"/>
      <c r="O16" s="209"/>
      <c r="P16" s="209"/>
      <c r="Q16" s="209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7"/>
      <c r="K17" s="217"/>
      <c r="L17" s="217"/>
      <c r="M17" s="217"/>
      <c r="N17" s="217"/>
      <c r="O17" s="217"/>
      <c r="P17" s="217"/>
      <c r="Q17" s="217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18" t="s">
        <v>378</v>
      </c>
      <c r="D18" s="219"/>
      <c r="E18" s="219"/>
      <c r="F18" s="219"/>
      <c r="G18" s="220"/>
      <c r="H18" s="50"/>
      <c r="I18" s="42"/>
      <c r="J18" s="221"/>
      <c r="K18" s="221"/>
      <c r="L18" s="221"/>
      <c r="M18" s="221"/>
      <c r="N18" s="221"/>
      <c r="O18" s="221"/>
      <c r="P18" s="221"/>
      <c r="Q18" s="221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27">
        <v>4212274</v>
      </c>
      <c r="D19" s="228"/>
      <c r="E19" s="228"/>
      <c r="F19" s="228"/>
      <c r="G19" s="229"/>
      <c r="H19" s="46"/>
      <c r="I19" s="42"/>
      <c r="J19" s="224"/>
      <c r="K19" s="224"/>
      <c r="L19" s="224"/>
      <c r="M19" s="224"/>
      <c r="N19" s="224"/>
      <c r="O19" s="224"/>
      <c r="P19" s="224"/>
      <c r="Q19" s="224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3"/>
      <c r="E20" s="203"/>
      <c r="F20" s="203"/>
      <c r="G20" s="204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1"/>
      <c r="E21" s="201"/>
      <c r="F21" s="201"/>
      <c r="G21" s="202"/>
      <c r="H21" s="46"/>
      <c r="I21" s="42"/>
      <c r="J21" s="224"/>
      <c r="K21" s="224"/>
      <c r="L21" s="224"/>
      <c r="M21" s="224"/>
      <c r="N21" s="224"/>
      <c r="O21" s="224"/>
      <c r="P21" s="224"/>
      <c r="Q21" s="224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307</v>
      </c>
      <c r="D22" s="201"/>
      <c r="E22" s="201"/>
      <c r="F22" s="201"/>
      <c r="G22" s="202"/>
      <c r="H22" s="46"/>
      <c r="J22" s="224"/>
      <c r="K22" s="224"/>
      <c r="L22" s="224"/>
      <c r="M22" s="224"/>
      <c r="N22" s="224"/>
      <c r="O22" s="224"/>
      <c r="P22" s="224"/>
      <c r="Q22" s="224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2020</v>
      </c>
      <c r="D23" s="201"/>
      <c r="E23" s="201"/>
      <c r="F23" s="201"/>
      <c r="G23" s="202"/>
      <c r="H23" s="46"/>
      <c r="J23" s="224"/>
      <c r="K23" s="224"/>
      <c r="L23" s="224"/>
      <c r="M23" s="224"/>
      <c r="N23" s="224"/>
      <c r="O23" s="224"/>
      <c r="P23" s="224"/>
      <c r="Q23" s="224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5"/>
      <c r="C24" s="206"/>
      <c r="D24" s="207"/>
      <c r="E24" s="207"/>
      <c r="F24" s="207"/>
      <c r="G24" s="208"/>
      <c r="H24" s="46"/>
      <c r="J24" s="224"/>
      <c r="K24" s="224"/>
      <c r="L24" s="224"/>
      <c r="M24" s="224"/>
      <c r="N24" s="224"/>
      <c r="O24" s="224"/>
      <c r="P24" s="224"/>
      <c r="Q24" s="224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1"/>
      <c r="K25" s="221"/>
      <c r="L25" s="221"/>
      <c r="M25" s="221"/>
      <c r="N25" s="221"/>
      <c r="O25" s="221"/>
      <c r="P25" s="221"/>
      <c r="Q25" s="221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4"/>
      <c r="K26" s="224"/>
      <c r="L26" s="224"/>
      <c r="M26" s="224"/>
      <c r="N26" s="224"/>
      <c r="O26" s="224"/>
      <c r="P26" s="224"/>
      <c r="Q26" s="224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24"/>
      <c r="K27" s="224"/>
      <c r="L27" s="224"/>
      <c r="M27" s="224"/>
      <c r="N27" s="224"/>
      <c r="O27" s="224"/>
      <c r="P27" s="224"/>
      <c r="Q27" s="224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2"/>
      <c r="C28" s="222"/>
      <c r="D28" s="222"/>
      <c r="E28" s="222"/>
      <c r="F28" s="222"/>
      <c r="G28" s="222"/>
      <c r="H28" s="223"/>
      <c r="J28" s="224"/>
      <c r="K28" s="224"/>
      <c r="L28" s="224"/>
      <c r="M28" s="224"/>
      <c r="N28" s="224"/>
      <c r="O28" s="224"/>
      <c r="P28" s="224"/>
      <c r="Q28" s="224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5" t="s">
        <v>321</v>
      </c>
      <c r="C29" s="225"/>
      <c r="D29" s="225"/>
      <c r="E29" s="225"/>
      <c r="F29" s="225"/>
      <c r="G29" s="225"/>
      <c r="H29" s="226"/>
      <c r="J29" s="224"/>
      <c r="K29" s="224"/>
      <c r="L29" s="224"/>
      <c r="M29" s="224"/>
      <c r="N29" s="224"/>
      <c r="O29" s="224"/>
      <c r="P29" s="224"/>
      <c r="Q29" s="224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5" t="s">
        <v>318</v>
      </c>
      <c r="C30" s="225"/>
      <c r="D30" s="225"/>
      <c r="E30" s="225"/>
      <c r="F30" s="225"/>
      <c r="G30" s="225"/>
      <c r="H30" s="226"/>
      <c r="J30" s="230"/>
      <c r="K30" s="230"/>
      <c r="L30" s="230"/>
      <c r="M30" s="230"/>
      <c r="N30" s="230"/>
      <c r="O30" s="230"/>
      <c r="P30" s="230"/>
      <c r="Q30" s="230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5" t="s">
        <v>322</v>
      </c>
      <c r="C31" s="225"/>
      <c r="D31" s="225"/>
      <c r="E31" s="225"/>
      <c r="F31" s="225"/>
      <c r="G31" s="225"/>
      <c r="H31" s="226"/>
      <c r="J31" s="230"/>
      <c r="K31" s="230"/>
      <c r="L31" s="230"/>
      <c r="M31" s="230"/>
      <c r="N31" s="230"/>
      <c r="O31" s="230"/>
      <c r="P31" s="230"/>
      <c r="Q31" s="230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5" t="s">
        <v>323</v>
      </c>
      <c r="C32" s="225"/>
      <c r="D32" s="225"/>
      <c r="E32" s="225"/>
      <c r="F32" s="225"/>
      <c r="G32" s="225"/>
      <c r="H32" s="226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0"/>
      <c r="K33" s="230"/>
      <c r="L33" s="230"/>
      <c r="M33" s="230"/>
      <c r="N33" s="230"/>
      <c r="O33" s="230"/>
      <c r="P33" s="230"/>
      <c r="Q33" s="230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0"/>
      <c r="K34" s="230"/>
      <c r="L34" s="230"/>
      <c r="M34" s="230"/>
      <c r="N34" s="230"/>
      <c r="O34" s="230"/>
      <c r="P34" s="230"/>
      <c r="Q34" s="230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0"/>
      <c r="K35" s="230"/>
      <c r="L35" s="230"/>
      <c r="M35" s="230"/>
      <c r="N35" s="230"/>
      <c r="O35" s="230"/>
      <c r="P35" s="230"/>
      <c r="Q35" s="230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0"/>
      <c r="K36" s="230"/>
      <c r="L36" s="230"/>
      <c r="M36" s="230"/>
      <c r="N36" s="230"/>
      <c r="O36" s="230"/>
      <c r="P36" s="230"/>
      <c r="Q36" s="230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0"/>
      <c r="K37" s="230"/>
      <c r="L37" s="230"/>
      <c r="M37" s="230"/>
      <c r="N37" s="230"/>
      <c r="O37" s="230"/>
      <c r="P37" s="230"/>
      <c r="Q37" s="230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0"/>
      <c r="K38" s="230"/>
      <c r="L38" s="230"/>
      <c r="M38" s="230"/>
      <c r="N38" s="230"/>
      <c r="O38" s="230"/>
      <c r="P38" s="230"/>
      <c r="Q38" s="230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0"/>
      <c r="K39" s="230"/>
      <c r="L39" s="230"/>
      <c r="M39" s="230"/>
      <c r="N39" s="230"/>
      <c r="O39" s="230"/>
      <c r="P39" s="230"/>
      <c r="Q39" s="230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0"/>
      <c r="K40" s="230"/>
      <c r="L40" s="230"/>
      <c r="M40" s="230"/>
      <c r="N40" s="230"/>
      <c r="O40" s="230"/>
      <c r="P40" s="230"/>
      <c r="Q40" s="230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5" zoomScale="120" workbookViewId="0">
      <selection activeCell="A33" sqref="A33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1" t="str">
        <f>'ФИ-Почетна'!$C$18</f>
        <v>СКОВИН АД СКОПЈЕ</v>
      </c>
      <c r="C1" s="231"/>
      <c r="D1" s="231"/>
    </row>
    <row r="2" spans="1:6" x14ac:dyDescent="0.2">
      <c r="A2" s="99" t="s">
        <v>319</v>
      </c>
      <c r="B2" s="101" t="str">
        <f>'ФИ-Почетна'!$C$22</f>
        <v>01.01 - 30.06</v>
      </c>
      <c r="C2" s="102"/>
      <c r="D2" s="103"/>
    </row>
    <row r="3" spans="1:6" x14ac:dyDescent="0.2">
      <c r="A3" s="99" t="s">
        <v>316</v>
      </c>
      <c r="B3" s="101">
        <f>'ФИ-Почетна'!$C$23</f>
        <v>2020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4" t="s">
        <v>375</v>
      </c>
      <c r="B6" s="234"/>
      <c r="C6" s="234"/>
      <c r="D6" s="234"/>
      <c r="F6" s="107"/>
    </row>
    <row r="7" spans="1:6" x14ac:dyDescent="0.2">
      <c r="A7" s="232" t="s">
        <v>376</v>
      </c>
      <c r="B7" s="232"/>
      <c r="C7" s="232"/>
      <c r="D7" s="232"/>
      <c r="F7" s="107"/>
    </row>
    <row r="8" spans="1:6" ht="12.75" customHeight="1" thickBot="1" x14ac:dyDescent="0.25">
      <c r="A8" s="106"/>
      <c r="B8" s="233" t="s">
        <v>24</v>
      </c>
      <c r="C8" s="233"/>
      <c r="D8" s="233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v>182739</v>
      </c>
      <c r="C11" s="75">
        <v>831</v>
      </c>
      <c r="D11" s="75">
        <v>0</v>
      </c>
      <c r="F11" s="111"/>
    </row>
    <row r="12" spans="1:6" ht="14.25" thickTop="1" thickBot="1" x14ac:dyDescent="0.25">
      <c r="A12" s="87" t="s">
        <v>160</v>
      </c>
      <c r="B12" s="94">
        <v>300</v>
      </c>
      <c r="C12" s="94"/>
      <c r="D12" s="75">
        <f t="shared" ref="D12:D34" si="0">IF(B12&lt;=0,0,C12/B12*100)</f>
        <v>0</v>
      </c>
      <c r="F12" s="111"/>
    </row>
    <row r="13" spans="1:6" ht="14.25" thickTop="1" thickBot="1" x14ac:dyDescent="0.25">
      <c r="A13" s="87" t="s">
        <v>293</v>
      </c>
      <c r="B13" s="75">
        <v>182439</v>
      </c>
      <c r="C13" s="75">
        <v>831</v>
      </c>
      <c r="D13" s="75">
        <f>C13/B13*100</f>
        <v>0.45549471330143226</v>
      </c>
      <c r="F13" s="111"/>
    </row>
    <row r="14" spans="1:6" ht="14.25" thickTop="1" thickBot="1" x14ac:dyDescent="0.25">
      <c r="A14" s="88" t="s">
        <v>297</v>
      </c>
      <c r="B14" s="77">
        <v>112073</v>
      </c>
      <c r="C14" s="77"/>
      <c r="D14" s="76"/>
      <c r="F14" s="111"/>
    </row>
    <row r="15" spans="1:6" ht="27" thickTop="1" thickBot="1" x14ac:dyDescent="0.25">
      <c r="A15" s="88" t="s">
        <v>259</v>
      </c>
      <c r="B15" s="77">
        <v>26549</v>
      </c>
      <c r="C15" s="77">
        <v>831</v>
      </c>
      <c r="D15" s="76">
        <f t="shared" si="0"/>
        <v>3.1300613959094505</v>
      </c>
      <c r="F15" s="111"/>
    </row>
    <row r="16" spans="1:6" ht="14.25" thickTop="1" thickBot="1" x14ac:dyDescent="0.25">
      <c r="A16" s="88" t="s">
        <v>260</v>
      </c>
      <c r="B16" s="77">
        <v>43664</v>
      </c>
      <c r="C16" s="77"/>
      <c r="D16" s="76"/>
      <c r="F16" s="111"/>
    </row>
    <row r="17" spans="1:6" ht="14.25" thickTop="1" thickBot="1" x14ac:dyDescent="0.25">
      <c r="A17" s="88" t="s">
        <v>163</v>
      </c>
      <c r="B17" s="77">
        <v>153</v>
      </c>
      <c r="C17" s="77"/>
      <c r="D17" s="76"/>
      <c r="F17" s="111"/>
    </row>
    <row r="18" spans="1:6" ht="14.25" thickTop="1" thickBot="1" x14ac:dyDescent="0.25">
      <c r="A18" s="87" t="s">
        <v>294</v>
      </c>
      <c r="B18" s="94"/>
      <c r="C18" s="94"/>
      <c r="D18" s="75"/>
      <c r="F18" s="111"/>
    </row>
    <row r="19" spans="1:6" ht="14.25" thickTop="1" thickBot="1" x14ac:dyDescent="0.25">
      <c r="A19" s="87" t="s">
        <v>295</v>
      </c>
      <c r="B19" s="75">
        <f>SUM(B20:B24)</f>
        <v>0</v>
      </c>
      <c r="C19" s="75">
        <f>SUM(C20:C24)</f>
        <v>0</v>
      </c>
      <c r="D19" s="75">
        <f t="shared" si="0"/>
        <v>0</v>
      </c>
      <c r="F19" s="111"/>
    </row>
    <row r="20" spans="1:6" ht="14.25" thickTop="1" thickBot="1" x14ac:dyDescent="0.25">
      <c r="A20" s="88" t="s">
        <v>161</v>
      </c>
      <c r="B20" s="77"/>
      <c r="C20" s="77"/>
      <c r="D20" s="76"/>
      <c r="F20" s="111"/>
    </row>
    <row r="21" spans="1:6" ht="14.25" thickTop="1" thickBot="1" x14ac:dyDescent="0.25">
      <c r="A21" s="88" t="s">
        <v>162</v>
      </c>
      <c r="B21" s="77"/>
      <c r="C21" s="77"/>
      <c r="D21" s="76"/>
      <c r="F21" s="111"/>
    </row>
    <row r="22" spans="1:6" ht="14.25" thickTop="1" thickBot="1" x14ac:dyDescent="0.25">
      <c r="A22" s="88" t="s">
        <v>261</v>
      </c>
      <c r="B22" s="77"/>
      <c r="C22" s="77"/>
      <c r="D22" s="76"/>
      <c r="F22" s="111"/>
    </row>
    <row r="23" spans="1:6" ht="14.25" thickTop="1" thickBot="1" x14ac:dyDescent="0.25">
      <c r="A23" s="88" t="s">
        <v>164</v>
      </c>
      <c r="B23" s="77"/>
      <c r="C23" s="77"/>
      <c r="D23" s="76"/>
      <c r="F23" s="111"/>
    </row>
    <row r="24" spans="1:6" ht="14.25" thickTop="1" thickBot="1" x14ac:dyDescent="0.25">
      <c r="A24" s="88" t="s">
        <v>262</v>
      </c>
      <c r="B24" s="77"/>
      <c r="C24" s="77"/>
      <c r="D24" s="76"/>
      <c r="F24" s="111"/>
    </row>
    <row r="25" spans="1:6" ht="15.75" customHeight="1" thickTop="1" thickBot="1" x14ac:dyDescent="0.25">
      <c r="A25" s="87" t="s">
        <v>296</v>
      </c>
      <c r="B25" s="94"/>
      <c r="C25" s="94"/>
      <c r="D25" s="75"/>
      <c r="F25" s="111"/>
    </row>
    <row r="26" spans="1:6" ht="14.25" thickTop="1" thickBot="1" x14ac:dyDescent="0.25">
      <c r="A26" s="87" t="s">
        <v>165</v>
      </c>
      <c r="B26" s="94"/>
      <c r="C26" s="94"/>
      <c r="D26" s="75"/>
      <c r="F26" s="111"/>
    </row>
    <row r="27" spans="1:6" ht="14.25" thickTop="1" thickBot="1" x14ac:dyDescent="0.25">
      <c r="A27" s="87" t="s">
        <v>172</v>
      </c>
      <c r="B27" s="75">
        <f>SUM(B28:B33)</f>
        <v>549459</v>
      </c>
      <c r="C27" s="75">
        <f>C28+C29+C30+C31+C32+C33</f>
        <v>134512</v>
      </c>
      <c r="D27" s="75">
        <f t="shared" si="0"/>
        <v>24.480807485180879</v>
      </c>
      <c r="F27" s="111"/>
    </row>
    <row r="28" spans="1:6" ht="14.25" thickTop="1" thickBot="1" x14ac:dyDescent="0.25">
      <c r="A28" s="89" t="s">
        <v>166</v>
      </c>
      <c r="B28" s="77">
        <v>530948</v>
      </c>
      <c r="C28" s="77">
        <v>3833</v>
      </c>
      <c r="D28" s="76">
        <f t="shared" si="0"/>
        <v>0.72191627051990026</v>
      </c>
      <c r="F28" s="111"/>
    </row>
    <row r="29" spans="1:6" ht="15.75" customHeight="1" thickTop="1" thickBot="1" x14ac:dyDescent="0.25">
      <c r="A29" s="89" t="s">
        <v>167</v>
      </c>
      <c r="B29" s="77">
        <v>12055</v>
      </c>
      <c r="C29" s="77">
        <v>127339</v>
      </c>
      <c r="D29" s="76">
        <f t="shared" si="0"/>
        <v>1056.3168809622564</v>
      </c>
      <c r="F29" s="111"/>
    </row>
    <row r="30" spans="1:6" ht="14.25" thickTop="1" thickBot="1" x14ac:dyDescent="0.25">
      <c r="A30" s="89" t="s">
        <v>168</v>
      </c>
      <c r="B30" s="77">
        <v>2359</v>
      </c>
      <c r="C30" s="77">
        <v>50</v>
      </c>
      <c r="D30" s="76">
        <f t="shared" si="0"/>
        <v>2.1195421788893598</v>
      </c>
      <c r="F30" s="111"/>
    </row>
    <row r="31" spans="1:6" ht="14.25" thickTop="1" thickBot="1" x14ac:dyDescent="0.25">
      <c r="A31" s="89" t="s">
        <v>169</v>
      </c>
      <c r="B31" s="77"/>
      <c r="C31" s="77"/>
      <c r="D31" s="76"/>
      <c r="F31" s="111"/>
    </row>
    <row r="32" spans="1:6" ht="14.25" thickTop="1" thickBot="1" x14ac:dyDescent="0.25">
      <c r="A32" s="89" t="s">
        <v>170</v>
      </c>
      <c r="B32" s="77">
        <v>812</v>
      </c>
      <c r="C32" s="77">
        <v>3290</v>
      </c>
      <c r="D32" s="76">
        <f t="shared" si="0"/>
        <v>405.17241379310349</v>
      </c>
      <c r="F32" s="111"/>
    </row>
    <row r="33" spans="1:6" ht="14.25" thickTop="1" thickBot="1" x14ac:dyDescent="0.25">
      <c r="A33" s="89" t="s">
        <v>301</v>
      </c>
      <c r="B33" s="77">
        <v>3285</v>
      </c>
      <c r="C33" s="77"/>
      <c r="D33" s="76"/>
      <c r="F33" s="111"/>
    </row>
    <row r="34" spans="1:6" ht="14.25" thickTop="1" thickBot="1" x14ac:dyDescent="0.25">
      <c r="A34" s="90" t="s">
        <v>173</v>
      </c>
      <c r="B34" s="75">
        <f>B11+B27</f>
        <v>732198</v>
      </c>
      <c r="C34" s="75">
        <f>C11+C27</f>
        <v>135343</v>
      </c>
      <c r="D34" s="75">
        <f t="shared" si="0"/>
        <v>18.484480973725688</v>
      </c>
      <c r="F34" s="111"/>
    </row>
    <row r="35" spans="1:6" ht="14.25" thickTop="1" thickBot="1" x14ac:dyDescent="0.25">
      <c r="A35" s="41" t="s">
        <v>171</v>
      </c>
      <c r="B35" s="77"/>
      <c r="C35" s="77"/>
      <c r="D35" s="76"/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130339</v>
      </c>
      <c r="C37" s="75">
        <f>C38+C39+C40</f>
        <v>-359510</v>
      </c>
      <c r="D37" s="75">
        <f t="shared" ref="D37:D56" si="1">IF(B37&lt;=0,0,C37/B37*100)</f>
        <v>-275.82688220716744</v>
      </c>
      <c r="F37" s="111"/>
    </row>
    <row r="38" spans="1:6" ht="14.25" thickTop="1" thickBot="1" x14ac:dyDescent="0.25">
      <c r="A38" s="88" t="s">
        <v>298</v>
      </c>
      <c r="B38" s="77">
        <v>228777</v>
      </c>
      <c r="C38" s="77">
        <v>228777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f>16951+3334</f>
        <v>20285</v>
      </c>
      <c r="C39" s="77">
        <f>16951+3334</f>
        <v>20285</v>
      </c>
      <c r="D39" s="76">
        <f t="shared" si="1"/>
        <v>100</v>
      </c>
      <c r="F39" s="111"/>
    </row>
    <row r="40" spans="1:6" ht="14.25" thickTop="1" thickBot="1" x14ac:dyDescent="0.25">
      <c r="A40" s="88" t="s">
        <v>128</v>
      </c>
      <c r="B40" s="77">
        <v>-118723</v>
      </c>
      <c r="C40" s="77">
        <v>-608572</v>
      </c>
      <c r="D40" s="76"/>
      <c r="F40" s="111"/>
    </row>
    <row r="41" spans="1:6" ht="14.25" thickTop="1" thickBot="1" x14ac:dyDescent="0.25">
      <c r="A41" s="88" t="s">
        <v>177</v>
      </c>
      <c r="B41" s="77"/>
      <c r="C41" s="77"/>
      <c r="D41" s="76"/>
      <c r="F41" s="111"/>
    </row>
    <row r="42" spans="1:6" ht="14.25" thickTop="1" thickBot="1" x14ac:dyDescent="0.25">
      <c r="A42" s="93" t="s">
        <v>184</v>
      </c>
      <c r="B42" s="75">
        <f>B43+B51</f>
        <v>601859</v>
      </c>
      <c r="C42" s="75">
        <f>C43+C51</f>
        <v>494853</v>
      </c>
      <c r="D42" s="75">
        <f t="shared" si="1"/>
        <v>82.220752701214067</v>
      </c>
      <c r="F42" s="111"/>
    </row>
    <row r="43" spans="1:6" ht="14.25" thickTop="1" thickBot="1" x14ac:dyDescent="0.25">
      <c r="A43" s="90" t="s">
        <v>178</v>
      </c>
      <c r="B43" s="75">
        <f>B44+B45+B46+B47+B48+B49+B50</f>
        <v>598324</v>
      </c>
      <c r="C43" s="75">
        <f>C44+C45+C47+C48</f>
        <v>494853</v>
      </c>
      <c r="D43" s="75">
        <f t="shared" si="1"/>
        <v>82.706526898469718</v>
      </c>
      <c r="F43" s="111"/>
    </row>
    <row r="44" spans="1:6" ht="14.25" thickTop="1" thickBot="1" x14ac:dyDescent="0.25">
      <c r="A44" s="88" t="s">
        <v>179</v>
      </c>
      <c r="B44" s="77">
        <v>13486</v>
      </c>
      <c r="C44" s="77">
        <v>3466</v>
      </c>
      <c r="D44" s="76">
        <f t="shared" si="1"/>
        <v>25.700726679519505</v>
      </c>
      <c r="F44" s="107"/>
    </row>
    <row r="45" spans="1:6" ht="14.25" thickTop="1" thickBot="1" x14ac:dyDescent="0.25">
      <c r="A45" s="89" t="s">
        <v>266</v>
      </c>
      <c r="B45" s="77">
        <v>127198</v>
      </c>
      <c r="C45" s="77">
        <v>886</v>
      </c>
      <c r="D45" s="76">
        <f t="shared" si="1"/>
        <v>0.69655183257598385</v>
      </c>
      <c r="F45" s="107"/>
    </row>
    <row r="46" spans="1:6" ht="14.25" thickTop="1" thickBot="1" x14ac:dyDescent="0.25">
      <c r="A46" s="89" t="s">
        <v>180</v>
      </c>
      <c r="B46" s="77"/>
      <c r="C46" s="77"/>
      <c r="D46" s="76"/>
      <c r="F46" s="107"/>
    </row>
    <row r="47" spans="1:6" ht="14.25" thickTop="1" thickBot="1" x14ac:dyDescent="0.25">
      <c r="A47" s="89" t="s">
        <v>181</v>
      </c>
      <c r="B47" s="77">
        <v>580</v>
      </c>
      <c r="C47" s="77">
        <v>19372</v>
      </c>
      <c r="D47" s="76">
        <f t="shared" si="1"/>
        <v>3340</v>
      </c>
      <c r="F47" s="107"/>
    </row>
    <row r="48" spans="1:6" ht="14.25" thickTop="1" thickBot="1" x14ac:dyDescent="0.25">
      <c r="A48" s="89" t="s">
        <v>267</v>
      </c>
      <c r="B48" s="77">
        <v>457060</v>
      </c>
      <c r="C48" s="77">
        <v>471129</v>
      </c>
      <c r="D48" s="76">
        <f t="shared" si="1"/>
        <v>103.07815166498928</v>
      </c>
    </row>
    <row r="49" spans="1:4" ht="14.25" thickTop="1" thickBot="1" x14ac:dyDescent="0.25">
      <c r="A49" s="89" t="s">
        <v>302</v>
      </c>
      <c r="B49" s="77"/>
      <c r="C49" s="77"/>
      <c r="D49" s="76"/>
    </row>
    <row r="50" spans="1:4" ht="27" thickTop="1" thickBot="1" x14ac:dyDescent="0.25">
      <c r="A50" s="89" t="s">
        <v>299</v>
      </c>
      <c r="B50" s="77"/>
      <c r="C50" s="77"/>
      <c r="D50" s="76"/>
    </row>
    <row r="51" spans="1:4" ht="14.25" thickTop="1" thickBot="1" x14ac:dyDescent="0.25">
      <c r="A51" s="90" t="s">
        <v>182</v>
      </c>
      <c r="B51" s="75">
        <f>SUM(B52:B55)</f>
        <v>3535</v>
      </c>
      <c r="C51" s="75"/>
      <c r="D51" s="75"/>
    </row>
    <row r="52" spans="1:4" ht="17.25" customHeight="1" thickTop="1" thickBot="1" x14ac:dyDescent="0.25">
      <c r="A52" s="89" t="s">
        <v>324</v>
      </c>
      <c r="B52" s="77">
        <v>3535</v>
      </c>
      <c r="C52" s="77"/>
      <c r="D52" s="76"/>
    </row>
    <row r="53" spans="1:4" ht="15.75" customHeight="1" thickTop="1" thickBot="1" x14ac:dyDescent="0.25">
      <c r="A53" s="89" t="s">
        <v>183</v>
      </c>
      <c r="B53" s="77"/>
      <c r="C53" s="77"/>
      <c r="D53" s="76"/>
    </row>
    <row r="54" spans="1:4" ht="14.25" thickTop="1" thickBot="1" x14ac:dyDescent="0.25">
      <c r="A54" s="89" t="s">
        <v>215</v>
      </c>
      <c r="B54" s="77"/>
      <c r="C54" s="77"/>
      <c r="D54" s="76"/>
    </row>
    <row r="55" spans="1:4" ht="14.25" thickTop="1" thickBot="1" x14ac:dyDescent="0.25">
      <c r="A55" s="89" t="s">
        <v>300</v>
      </c>
      <c r="B55" s="77"/>
      <c r="C55" s="77"/>
      <c r="D55" s="76"/>
    </row>
    <row r="56" spans="1:4" ht="14.25" thickTop="1" thickBot="1" x14ac:dyDescent="0.25">
      <c r="A56" s="87" t="s">
        <v>265</v>
      </c>
      <c r="B56" s="75">
        <f>B37+B42</f>
        <v>732198</v>
      </c>
      <c r="C56" s="75">
        <f>C37+C42</f>
        <v>135343</v>
      </c>
      <c r="D56" s="75">
        <f t="shared" si="1"/>
        <v>18.484480973725688</v>
      </c>
    </row>
    <row r="57" spans="1:4" ht="14.25" thickTop="1" thickBot="1" x14ac:dyDescent="0.25">
      <c r="A57" s="41" t="s">
        <v>185</v>
      </c>
      <c r="B57" s="77"/>
      <c r="C57" s="77"/>
      <c r="D57" s="76"/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" zoomScale="120" zoomScaleNormal="120" workbookViewId="0">
      <selection activeCell="E14" sqref="E14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1" t="str">
        <f>'ФИ-Почетна'!$C$18</f>
        <v>СКОВИН АД СКОПЈЕ</v>
      </c>
      <c r="D1" s="231"/>
      <c r="E1" s="231"/>
    </row>
    <row r="2" spans="1:7" ht="12.75" customHeight="1" x14ac:dyDescent="0.2">
      <c r="A2" s="112"/>
      <c r="B2" s="113" t="s">
        <v>319</v>
      </c>
      <c r="C2" s="101" t="str">
        <f>'ФИ-Почетна'!$C$22</f>
        <v>01.01 - 30.06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2020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7" t="s">
        <v>19</v>
      </c>
      <c r="C6" s="237"/>
      <c r="D6" s="237"/>
      <c r="E6" s="118"/>
    </row>
    <row r="7" spans="1:7" ht="12.75" customHeight="1" x14ac:dyDescent="0.2">
      <c r="A7" s="112"/>
      <c r="B7" s="232" t="s">
        <v>377</v>
      </c>
      <c r="C7" s="232"/>
      <c r="D7" s="232"/>
      <c r="E7" s="118"/>
    </row>
    <row r="8" spans="1:7" ht="13.5" thickBot="1" x14ac:dyDescent="0.25">
      <c r="A8" s="112"/>
      <c r="B8" s="112"/>
      <c r="C8" s="233" t="s">
        <v>24</v>
      </c>
      <c r="D8" s="233"/>
      <c r="E8" s="233"/>
    </row>
    <row r="9" spans="1:7" ht="30" customHeight="1" thickTop="1" thickBot="1" x14ac:dyDescent="0.25">
      <c r="A9" s="235" t="s">
        <v>23</v>
      </c>
      <c r="B9" s="236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5"/>
      <c r="B10" s="236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v>36607</v>
      </c>
      <c r="D11" s="75">
        <v>4295</v>
      </c>
      <c r="E11" s="75">
        <f>D11/C11*100</f>
        <v>11.73272871308766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v>35150</v>
      </c>
      <c r="D12" s="76">
        <v>3270</v>
      </c>
      <c r="E12" s="76">
        <f>D12/C12*100</f>
        <v>9.3029871977240397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20085</v>
      </c>
      <c r="D13" s="77">
        <v>3270</v>
      </c>
      <c r="E13" s="76">
        <f>D13/C13*100</f>
        <v>16.280806572068705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15065</v>
      </c>
      <c r="D14" s="77"/>
      <c r="E14" s="75">
        <f t="shared" ref="E14:E49" si="0">D14/C14*100</f>
        <v>0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6"/>
      <c r="G15" s="111"/>
    </row>
    <row r="16" spans="1:7" ht="27" thickTop="1" thickBot="1" x14ac:dyDescent="0.25">
      <c r="A16" s="74">
        <v>4</v>
      </c>
      <c r="B16" s="95" t="s">
        <v>268</v>
      </c>
      <c r="C16" s="77">
        <v>515909</v>
      </c>
      <c r="D16" s="77">
        <v>7621</v>
      </c>
      <c r="E16" s="76">
        <f t="shared" si="0"/>
        <v>1.4771984981847575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507682</v>
      </c>
      <c r="D17" s="77">
        <v>3833</v>
      </c>
      <c r="E17" s="75">
        <f t="shared" si="0"/>
        <v>0.75500017727632651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/>
      <c r="D18" s="77"/>
      <c r="E18" s="76"/>
      <c r="G18" s="111"/>
    </row>
    <row r="19" spans="1:7" ht="14.25" thickTop="1" thickBot="1" x14ac:dyDescent="0.25">
      <c r="A19" s="74">
        <v>7</v>
      </c>
      <c r="B19" s="96" t="s">
        <v>1</v>
      </c>
      <c r="C19" s="77">
        <v>1457</v>
      </c>
      <c r="D19" s="77">
        <v>1025</v>
      </c>
      <c r="E19" s="76">
        <f t="shared" si="0"/>
        <v>70.350034317089921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v>36715</v>
      </c>
      <c r="D20" s="75">
        <f>D21+D22+D23+D24+D25+D26+D27+D28+D29+D30+D31</f>
        <v>17478</v>
      </c>
      <c r="E20" s="75">
        <f t="shared" si="0"/>
        <v>47.604521312814924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35</v>
      </c>
      <c r="D21" s="77"/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5256</v>
      </c>
      <c r="D22" s="77">
        <v>698</v>
      </c>
      <c r="E22" s="76">
        <f t="shared" si="0"/>
        <v>13.28006088280061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255</v>
      </c>
      <c r="D23" s="77"/>
      <c r="E23" s="75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8309</v>
      </c>
      <c r="D24" s="77">
        <v>1379</v>
      </c>
      <c r="E24" s="76">
        <f t="shared" si="0"/>
        <v>16.596461668070766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1954</v>
      </c>
      <c r="D25" s="77">
        <v>401</v>
      </c>
      <c r="E25" s="76">
        <f t="shared" si="0"/>
        <v>20.52200614124872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13684</v>
      </c>
      <c r="D26" s="77">
        <v>475</v>
      </c>
      <c r="E26" s="75">
        <f t="shared" si="0"/>
        <v>3.4712072493422972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6116</v>
      </c>
      <c r="D27" s="77">
        <v>3103</v>
      </c>
      <c r="E27" s="76">
        <f t="shared" si="0"/>
        <v>50.735775016350559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/>
      <c r="D28" s="77"/>
      <c r="E28" s="76"/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25</v>
      </c>
      <c r="D29" s="77"/>
      <c r="E29" s="75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/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1081</v>
      </c>
      <c r="D31" s="77">
        <v>11422</v>
      </c>
      <c r="E31" s="76">
        <f t="shared" si="0"/>
        <v>1056.614246068455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-8335</v>
      </c>
      <c r="D32" s="79">
        <f>D11+D17-D16-D20</f>
        <v>-16971</v>
      </c>
      <c r="E32" s="75">
        <f t="shared" si="0"/>
        <v>203.61127774445112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v>66</v>
      </c>
      <c r="D33" s="79">
        <v>10</v>
      </c>
      <c r="E33" s="76">
        <f t="shared" si="0"/>
        <v>15.151515151515152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66</v>
      </c>
      <c r="D34" s="77">
        <v>10</v>
      </c>
      <c r="E34" s="76">
        <f t="shared" si="0"/>
        <v>15.151515151515152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/>
      <c r="D35" s="77"/>
      <c r="E35" s="75"/>
      <c r="G35" s="111"/>
    </row>
    <row r="36" spans="1:7" ht="14.25" thickTop="1" thickBot="1" x14ac:dyDescent="0.25">
      <c r="A36" s="74" t="s">
        <v>289</v>
      </c>
      <c r="B36" s="95" t="s">
        <v>280</v>
      </c>
      <c r="C36" s="77"/>
      <c r="D36" s="77"/>
      <c r="E36" s="76"/>
      <c r="G36" s="111"/>
    </row>
    <row r="37" spans="1:7" ht="14.25" thickTop="1" thickBot="1" x14ac:dyDescent="0.25">
      <c r="A37" s="74">
        <v>22</v>
      </c>
      <c r="B37" s="98" t="s">
        <v>4</v>
      </c>
      <c r="C37" s="75">
        <v>2489</v>
      </c>
      <c r="D37" s="75">
        <v>468</v>
      </c>
      <c r="E37" s="76">
        <f t="shared" si="0"/>
        <v>18.802732020891924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2489</v>
      </c>
      <c r="D38" s="77">
        <v>468</v>
      </c>
      <c r="E38" s="75">
        <f t="shared" si="0"/>
        <v>18.802732020891924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/>
      <c r="D39" s="77"/>
      <c r="E39" s="76"/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/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-10758</v>
      </c>
      <c r="D41" s="75">
        <f>D32+D33-D37</f>
        <v>-17429</v>
      </c>
      <c r="E41" s="75">
        <f t="shared" si="0"/>
        <v>162.00966722439114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/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-10758</v>
      </c>
      <c r="D43" s="75">
        <f>D41+D42</f>
        <v>-17429</v>
      </c>
      <c r="E43" s="76">
        <f t="shared" si="0"/>
        <v>162.00966722439114</v>
      </c>
    </row>
    <row r="44" spans="1:7" ht="14.25" thickTop="1" thickBot="1" x14ac:dyDescent="0.25">
      <c r="A44" s="74">
        <v>26</v>
      </c>
      <c r="B44" s="96" t="s">
        <v>5</v>
      </c>
      <c r="C44" s="77"/>
      <c r="D44" s="77">
        <v>0</v>
      </c>
      <c r="E44" s="75"/>
    </row>
    <row r="45" spans="1:7" ht="14.25" thickTop="1" thickBot="1" x14ac:dyDescent="0.25">
      <c r="A45" s="74">
        <v>27</v>
      </c>
      <c r="B45" s="97" t="s">
        <v>18</v>
      </c>
      <c r="C45" s="75">
        <f>C43-C44</f>
        <v>-10758</v>
      </c>
      <c r="D45" s="75">
        <f>D43-D44</f>
        <v>-17429</v>
      </c>
      <c r="E45" s="76">
        <f t="shared" si="0"/>
        <v>162.00966722439114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/>
    </row>
    <row r="47" spans="1:7" ht="27" thickTop="1" thickBot="1" x14ac:dyDescent="0.25">
      <c r="A47" s="74">
        <v>29</v>
      </c>
      <c r="B47" s="97" t="s">
        <v>284</v>
      </c>
      <c r="C47" s="75">
        <f>C45-C46</f>
        <v>-10758</v>
      </c>
      <c r="D47" s="75">
        <f>D45-D46</f>
        <v>-17429</v>
      </c>
      <c r="E47" s="75">
        <f t="shared" si="0"/>
        <v>162.00966722439114</v>
      </c>
    </row>
    <row r="48" spans="1:7" ht="14.25" thickTop="1" thickBot="1" x14ac:dyDescent="0.25">
      <c r="A48" s="74">
        <v>30</v>
      </c>
      <c r="B48" s="95" t="s">
        <v>285</v>
      </c>
      <c r="C48" s="77"/>
      <c r="D48" s="77"/>
      <c r="E48" s="76"/>
    </row>
    <row r="49" spans="1:5" ht="14.25" thickTop="1" thickBot="1" x14ac:dyDescent="0.25">
      <c r="A49" s="74">
        <v>31</v>
      </c>
      <c r="B49" s="97" t="s">
        <v>286</v>
      </c>
      <c r="C49" s="75">
        <f>C45+C48</f>
        <v>-10758</v>
      </c>
      <c r="D49" s="75">
        <f>D45+D48</f>
        <v>-17429</v>
      </c>
      <c r="E49" s="76">
        <f t="shared" si="0"/>
        <v>162.00966722439114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2" zoomScale="115" workbookViewId="0">
      <selection activeCell="D47" sqref="D47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0" t="str">
        <f>'ФИ-Почетна'!$C$18</f>
        <v>СКОВИН АД СКОПЈЕ</v>
      </c>
      <c r="C1" s="240"/>
      <c r="D1" s="240"/>
    </row>
    <row r="2" spans="1:11" s="7" customFormat="1" x14ac:dyDescent="0.2">
      <c r="A2" s="66" t="s">
        <v>319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2020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39" t="s">
        <v>111</v>
      </c>
      <c r="B5" s="239"/>
      <c r="C5" s="239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8" t="s">
        <v>24</v>
      </c>
      <c r="D7" s="238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v>-76747</v>
      </c>
      <c r="C9" s="38">
        <v>225277</v>
      </c>
      <c r="D9" s="38">
        <f>C9/B9*100</f>
        <v>-293.53199473595055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-10758</v>
      </c>
      <c r="C10" s="34">
        <v>-17429</v>
      </c>
      <c r="D10" s="122">
        <f>C10/B10*100</f>
        <v>162.00966722439114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38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6116</v>
      </c>
      <c r="C12" s="34">
        <v>3103</v>
      </c>
      <c r="D12" s="122">
        <f t="shared" ref="D12:D49" si="0">C12/B12*100</f>
        <v>50.735775016350559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38"/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-13502</v>
      </c>
      <c r="C14" s="34">
        <v>4716</v>
      </c>
      <c r="D14" s="122">
        <f t="shared" si="0"/>
        <v>-34.92815879129018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11895</v>
      </c>
      <c r="C15" s="34">
        <v>-121552</v>
      </c>
      <c r="D15" s="38">
        <f t="shared" si="0"/>
        <v>-1021.8747372845734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/>
      <c r="C16" s="34"/>
      <c r="D16" s="122"/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2215</v>
      </c>
      <c r="C17" s="34">
        <v>58</v>
      </c>
      <c r="D17" s="38">
        <f t="shared" si="0"/>
        <v>2.6185101580135437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33</v>
      </c>
      <c r="C18" s="34"/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57625</v>
      </c>
      <c r="C19" s="34">
        <v>-117276</v>
      </c>
      <c r="D19" s="38">
        <f t="shared" si="0"/>
        <v>-203.51583514099784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/>
      <c r="C20" s="34"/>
      <c r="D20" s="122"/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1607</v>
      </c>
      <c r="C21" s="34">
        <v>463124</v>
      </c>
      <c r="D21" s="38">
        <f t="shared" si="0"/>
        <v>28819.166148102056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/>
      <c r="C22" s="34"/>
      <c r="D22" s="122"/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38"/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/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38"/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>
        <v>10533</v>
      </c>
      <c r="D26" s="122"/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38"/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/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-332</v>
      </c>
      <c r="C29" s="38">
        <f>SUM(C30:C38)</f>
        <v>119036</v>
      </c>
      <c r="D29" s="38">
        <f t="shared" si="0"/>
        <v>-35854.216867469884</v>
      </c>
      <c r="E29" s="7"/>
      <c r="F29" s="7"/>
    </row>
    <row r="30" spans="1:11" ht="18" customHeight="1" thickTop="1" thickBot="1" x14ac:dyDescent="0.25">
      <c r="A30" s="29" t="s">
        <v>93</v>
      </c>
      <c r="B30" s="34">
        <v>-566</v>
      </c>
      <c r="C30" s="34"/>
      <c r="D30" s="122">
        <f t="shared" si="0"/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234</v>
      </c>
      <c r="C31" s="34">
        <v>119036</v>
      </c>
      <c r="D31" s="38">
        <f t="shared" si="0"/>
        <v>50870.085470085469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/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38"/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/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38"/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/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38"/>
      <c r="E37" s="7"/>
      <c r="F37" s="7"/>
    </row>
    <row r="38" spans="1:6" ht="14.25" thickTop="1" thickBot="1" x14ac:dyDescent="0.25">
      <c r="A38" s="29" t="s">
        <v>103</v>
      </c>
      <c r="B38" s="34"/>
      <c r="C38" s="34"/>
      <c r="D38" s="122"/>
      <c r="E38" s="7"/>
      <c r="F38" s="7"/>
    </row>
    <row r="39" spans="1:6" ht="14.25" thickTop="1" thickBot="1" x14ac:dyDescent="0.25">
      <c r="A39" s="37" t="s">
        <v>104</v>
      </c>
      <c r="B39" s="38">
        <f>SUM(B40:B46)</f>
        <v>76980</v>
      </c>
      <c r="C39" s="38">
        <f>SUM(C40:C46)</f>
        <v>-358757</v>
      </c>
      <c r="D39" s="38">
        <f t="shared" si="0"/>
        <v>-466.03923096908284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/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38"/>
      <c r="E41" s="7"/>
      <c r="F41" s="7"/>
    </row>
    <row r="42" spans="1:6" ht="27" thickTop="1" thickBot="1" x14ac:dyDescent="0.25">
      <c r="A42" s="29" t="s">
        <v>109</v>
      </c>
      <c r="B42" s="34">
        <v>76980</v>
      </c>
      <c r="C42" s="34">
        <v>-358757</v>
      </c>
      <c r="D42" s="122">
        <f t="shared" si="0"/>
        <v>-466.03923096908284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38"/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/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38"/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/>
      <c r="E46" s="7"/>
      <c r="F46" s="7"/>
    </row>
    <row r="47" spans="1:6" ht="14.25" thickTop="1" thickBot="1" x14ac:dyDescent="0.25">
      <c r="A47" s="37" t="s">
        <v>59</v>
      </c>
      <c r="B47" s="38">
        <v>-99</v>
      </c>
      <c r="C47" s="38">
        <v>-14444</v>
      </c>
      <c r="D47" s="38">
        <f t="shared" si="0"/>
        <v>14589.898989898989</v>
      </c>
      <c r="E47" s="7"/>
      <c r="F47" s="7"/>
    </row>
    <row r="48" spans="1:6" ht="14.25" thickTop="1" thickBot="1" x14ac:dyDescent="0.25">
      <c r="A48" s="5" t="s">
        <v>60</v>
      </c>
      <c r="B48" s="34">
        <v>911</v>
      </c>
      <c r="C48" s="34">
        <v>17733</v>
      </c>
      <c r="D48" s="122">
        <f t="shared" si="0"/>
        <v>1946.5422612513721</v>
      </c>
      <c r="E48" s="7"/>
      <c r="F48" s="7"/>
    </row>
    <row r="49" spans="1:6" ht="14.25" thickTop="1" thickBot="1" x14ac:dyDescent="0.25">
      <c r="A49" s="37" t="s">
        <v>226</v>
      </c>
      <c r="B49" s="38">
        <v>812</v>
      </c>
      <c r="C49" s="38">
        <v>3290</v>
      </c>
      <c r="D49" s="38">
        <f t="shared" si="0"/>
        <v>405.17241379310349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7" zoomScale="110" workbookViewId="0">
      <selection activeCell="E29" sqref="E29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0" t="str">
        <f>'ФИ-Почетна'!$C$18</f>
        <v>СКОВИН АД СКОПЈЕ</v>
      </c>
      <c r="C1" s="248"/>
      <c r="D1" s="248"/>
      <c r="E1" s="39"/>
      <c r="F1" s="243"/>
      <c r="G1" s="243"/>
    </row>
    <row r="2" spans="1:7" ht="12.75" customHeight="1" x14ac:dyDescent="0.2">
      <c r="A2" s="66" t="s">
        <v>319</v>
      </c>
      <c r="B2" s="67" t="str">
        <f>'ФИ-Почетна'!$C$22</f>
        <v>01.01 - 30.06</v>
      </c>
      <c r="C2" s="68"/>
      <c r="D2" s="69"/>
      <c r="E2" s="35"/>
      <c r="F2" s="244"/>
      <c r="G2" s="244"/>
    </row>
    <row r="3" spans="1:7" ht="12.75" customHeight="1" x14ac:dyDescent="0.2">
      <c r="A3" s="70" t="s">
        <v>316</v>
      </c>
      <c r="B3" s="71">
        <f>'ФИ-Почетна'!$C$23</f>
        <v>2020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2" t="s">
        <v>135</v>
      </c>
      <c r="B5" s="242"/>
      <c r="C5" s="242"/>
      <c r="D5" s="242"/>
      <c r="E5" s="242"/>
      <c r="F5" s="242"/>
      <c r="G5" s="242"/>
    </row>
    <row r="6" spans="1:7" ht="21" customHeight="1" x14ac:dyDescent="0.2">
      <c r="A6" s="6"/>
      <c r="B6" s="36"/>
      <c r="C6" s="36"/>
      <c r="D6" s="36"/>
      <c r="E6" s="247" t="s">
        <v>24</v>
      </c>
      <c r="F6" s="247"/>
      <c r="G6" s="247"/>
    </row>
    <row r="7" spans="1:7" ht="18" customHeight="1" x14ac:dyDescent="0.2">
      <c r="A7" s="245" t="s">
        <v>134</v>
      </c>
      <c r="B7" s="246" t="s">
        <v>227</v>
      </c>
      <c r="C7" s="246"/>
      <c r="D7" s="246"/>
      <c r="E7" s="246"/>
      <c r="F7" s="241" t="s">
        <v>6</v>
      </c>
      <c r="G7" s="241" t="s">
        <v>129</v>
      </c>
    </row>
    <row r="8" spans="1:7" s="16" customFormat="1" ht="36" x14ac:dyDescent="0.2">
      <c r="A8" s="245"/>
      <c r="B8" s="17" t="s">
        <v>175</v>
      </c>
      <c r="C8" s="17" t="s">
        <v>127</v>
      </c>
      <c r="D8" s="17" t="s">
        <v>228</v>
      </c>
      <c r="E8" s="17" t="s">
        <v>128</v>
      </c>
      <c r="F8" s="241"/>
      <c r="G8" s="241"/>
    </row>
    <row r="9" spans="1:7" x14ac:dyDescent="0.2">
      <c r="A9" s="18" t="s">
        <v>113</v>
      </c>
      <c r="B9" s="30">
        <v>228777</v>
      </c>
      <c r="C9" s="30"/>
      <c r="D9" s="30">
        <f>3334+16951</f>
        <v>20285</v>
      </c>
      <c r="E9" s="30">
        <v>-118723</v>
      </c>
      <c r="F9" s="30"/>
      <c r="G9" s="23">
        <f t="shared" ref="G9:G27" si="0">SUM(B9:F9)</f>
        <v>130339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-121960</v>
      </c>
      <c r="F14" s="31"/>
      <c r="G14" s="23">
        <f t="shared" si="0"/>
        <v>-121960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>
        <v>-350460</v>
      </c>
      <c r="F27" s="32"/>
      <c r="G27" s="23">
        <f t="shared" si="0"/>
        <v>-350460</v>
      </c>
    </row>
    <row r="28" spans="1:7" ht="14.25" thickTop="1" thickBot="1" x14ac:dyDescent="0.25">
      <c r="A28" s="22" t="s">
        <v>132</v>
      </c>
      <c r="B28" s="26">
        <f t="shared" ref="B28:G28" si="1">SUM(B9:B27)</f>
        <v>228777</v>
      </c>
      <c r="C28" s="26">
        <f t="shared" si="1"/>
        <v>0</v>
      </c>
      <c r="D28" s="26">
        <f t="shared" si="1"/>
        <v>20285</v>
      </c>
      <c r="E28" s="26">
        <f t="shared" si="1"/>
        <v>-591143</v>
      </c>
      <c r="F28" s="26">
        <f t="shared" si="1"/>
        <v>0</v>
      </c>
      <c r="G28" s="26">
        <f t="shared" si="1"/>
        <v>-342081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-17429</v>
      </c>
      <c r="F33" s="31"/>
      <c r="G33" s="25">
        <f t="shared" si="2"/>
        <v>-17429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228777</v>
      </c>
      <c r="C47" s="24">
        <f t="shared" si="3"/>
        <v>0</v>
      </c>
      <c r="D47" s="24">
        <f t="shared" si="3"/>
        <v>20285</v>
      </c>
      <c r="E47" s="24">
        <f t="shared" si="3"/>
        <v>-608572</v>
      </c>
      <c r="F47" s="24">
        <f t="shared" si="3"/>
        <v>0</v>
      </c>
      <c r="G47" s="24">
        <f t="shared" si="3"/>
        <v>-359510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1" t="str">
        <f>'ФИ-Почетна'!$C$18</f>
        <v>СКОВИН АД СКОПЈЕ</v>
      </c>
      <c r="C1" s="249"/>
      <c r="D1" s="249"/>
    </row>
    <row r="2" spans="1:4" x14ac:dyDescent="0.2">
      <c r="A2" s="99" t="s">
        <v>30</v>
      </c>
      <c r="B2" s="124" t="str">
        <f>'ФИ-Почетна'!$C$22</f>
        <v>01.01 - 30.06</v>
      </c>
      <c r="C2" s="104" t="s">
        <v>325</v>
      </c>
      <c r="D2" s="103">
        <f>'ФИ-Почетна'!$C$23</f>
        <v>2020</v>
      </c>
    </row>
    <row r="3" spans="1:4" x14ac:dyDescent="0.2">
      <c r="A3" s="104" t="s">
        <v>239</v>
      </c>
      <c r="B3" s="124" t="str">
        <f>'ФИ-Почетна'!$C$20</f>
        <v>не</v>
      </c>
      <c r="C3" s="102"/>
      <c r="D3" s="103"/>
    </row>
    <row r="4" spans="1:4" ht="26.25" customHeight="1" x14ac:dyDescent="0.2">
      <c r="A4" s="234" t="s">
        <v>186</v>
      </c>
      <c r="B4" s="234"/>
      <c r="C4" s="234"/>
      <c r="D4" s="234"/>
    </row>
    <row r="5" spans="1:4" ht="14.25" customHeight="1" thickBot="1" x14ac:dyDescent="0.25">
      <c r="A5" s="106"/>
      <c r="B5" s="106"/>
      <c r="C5" s="250" t="s">
        <v>35</v>
      </c>
      <c r="D5" s="250"/>
    </row>
    <row r="6" spans="1:4" s="110" customFormat="1" ht="33" customHeight="1" thickTop="1" thickBot="1" x14ac:dyDescent="0.25">
      <c r="A6" s="108" t="s">
        <v>34</v>
      </c>
      <c r="B6" s="125" t="s">
        <v>25</v>
      </c>
      <c r="C6" s="125" t="s">
        <v>26</v>
      </c>
      <c r="D6" s="125" t="s">
        <v>29</v>
      </c>
    </row>
    <row r="7" spans="1:4" ht="14.25" thickTop="1" thickBot="1" x14ac:dyDescent="0.25">
      <c r="A7" s="126" t="s">
        <v>187</v>
      </c>
      <c r="B7" s="127"/>
      <c r="C7" s="127"/>
      <c r="D7" s="127"/>
    </row>
    <row r="8" spans="1:4" ht="14.25" thickTop="1" thickBot="1" x14ac:dyDescent="0.25">
      <c r="A8" s="128" t="s">
        <v>188</v>
      </c>
      <c r="B8" s="129">
        <f>'Биланс на состојба'!B11</f>
        <v>182739</v>
      </c>
      <c r="C8" s="129">
        <f>'Биланс на состојба'!C11</f>
        <v>831</v>
      </c>
      <c r="D8" s="129">
        <f>'Биланс на состојба'!D11</f>
        <v>0</v>
      </c>
    </row>
    <row r="9" spans="1:4" ht="14.25" thickTop="1" thickBot="1" x14ac:dyDescent="0.25">
      <c r="A9" s="130" t="s">
        <v>189</v>
      </c>
      <c r="B9" s="131">
        <f>'Биланс на состојба'!B12</f>
        <v>300</v>
      </c>
      <c r="C9" s="131">
        <f>'Биланс на состојба'!C12</f>
        <v>0</v>
      </c>
      <c r="D9" s="129">
        <f>'Биланс на состојба'!D12</f>
        <v>0</v>
      </c>
    </row>
    <row r="10" spans="1:4" ht="14.25" thickTop="1" thickBot="1" x14ac:dyDescent="0.25">
      <c r="A10" s="128" t="s">
        <v>190</v>
      </c>
      <c r="B10" s="129">
        <f>'Биланс на состојба'!B13</f>
        <v>182439</v>
      </c>
      <c r="C10" s="129">
        <f>'Биланс на состојба'!C13</f>
        <v>831</v>
      </c>
      <c r="D10" s="129">
        <f>'Биланс на состојба'!D13</f>
        <v>0.45549471330143226</v>
      </c>
    </row>
    <row r="11" spans="1:4" ht="14.25" thickTop="1" thickBot="1" x14ac:dyDescent="0.25">
      <c r="A11" s="132" t="s">
        <v>326</v>
      </c>
      <c r="B11" s="131">
        <f>'Биланс на состојба'!B14</f>
        <v>112073</v>
      </c>
      <c r="C11" s="131">
        <f>'Биланс на состојба'!C14</f>
        <v>0</v>
      </c>
      <c r="D11" s="133">
        <f>'Биланс на состојба'!D14</f>
        <v>0</v>
      </c>
    </row>
    <row r="12" spans="1:4" ht="14.25" thickTop="1" thickBot="1" x14ac:dyDescent="0.25">
      <c r="A12" s="132" t="s">
        <v>327</v>
      </c>
      <c r="B12" s="131">
        <f>'Биланс на состојба'!B15</f>
        <v>26549</v>
      </c>
      <c r="C12" s="131">
        <f>'Биланс на состојба'!C15</f>
        <v>831</v>
      </c>
      <c r="D12" s="133">
        <f>'Биланс на состојба'!D15</f>
        <v>3.1300613959094505</v>
      </c>
    </row>
    <row r="13" spans="1:4" ht="14.25" thickTop="1" thickBot="1" x14ac:dyDescent="0.25">
      <c r="A13" s="132" t="s">
        <v>328</v>
      </c>
      <c r="B13" s="131">
        <f>'Биланс на состојба'!B16</f>
        <v>43664</v>
      </c>
      <c r="C13" s="131">
        <f>'Биланс на состојба'!C16</f>
        <v>0</v>
      </c>
      <c r="D13" s="133">
        <f>'Биланс на состојба'!D16</f>
        <v>0</v>
      </c>
    </row>
    <row r="14" spans="1:4" ht="14.25" thickTop="1" thickBot="1" x14ac:dyDescent="0.25">
      <c r="A14" s="132" t="s">
        <v>329</v>
      </c>
      <c r="B14" s="131">
        <f>'Биланс на состојба'!B17</f>
        <v>153</v>
      </c>
      <c r="C14" s="131">
        <f>'Биланс на состојба'!C17</f>
        <v>0</v>
      </c>
      <c r="D14" s="133">
        <f>'Биланс на состојба'!D17</f>
        <v>0</v>
      </c>
    </row>
    <row r="15" spans="1:4" s="134" customFormat="1" ht="14.25" thickTop="1" thickBot="1" x14ac:dyDescent="0.25">
      <c r="A15" s="128" t="s">
        <v>330</v>
      </c>
      <c r="B15" s="129">
        <f>'Биланс на состојба'!B18</f>
        <v>0</v>
      </c>
      <c r="C15" s="129">
        <f>'Биланс на состојба'!C18</f>
        <v>0</v>
      </c>
      <c r="D15" s="129">
        <f>'Биланс на состојба'!D18</f>
        <v>0</v>
      </c>
    </row>
    <row r="16" spans="1:4" s="134" customFormat="1" ht="14.25" thickTop="1" thickBot="1" x14ac:dyDescent="0.25">
      <c r="A16" s="128" t="s">
        <v>331</v>
      </c>
      <c r="B16" s="129">
        <f>'Биланс на состојба'!B19</f>
        <v>0</v>
      </c>
      <c r="C16" s="129">
        <f>'Биланс на состојба'!C19</f>
        <v>0</v>
      </c>
      <c r="D16" s="129">
        <f>'Биланс на состојба'!D19</f>
        <v>0</v>
      </c>
    </row>
    <row r="17" spans="1:4" ht="14.25" thickTop="1" thickBot="1" x14ac:dyDescent="0.25">
      <c r="A17" s="132" t="s">
        <v>191</v>
      </c>
      <c r="B17" s="131">
        <f>'Биланс на состојба'!B20</f>
        <v>0</v>
      </c>
      <c r="C17" s="131">
        <f>'Биланс на состојба'!C20</f>
        <v>0</v>
      </c>
      <c r="D17" s="133">
        <f>'Биланс на состојба'!D20</f>
        <v>0</v>
      </c>
    </row>
    <row r="18" spans="1:4" ht="14.25" thickTop="1" thickBot="1" x14ac:dyDescent="0.25">
      <c r="A18" s="132" t="s">
        <v>192</v>
      </c>
      <c r="B18" s="131">
        <f>'Биланс на состојба'!B21</f>
        <v>0</v>
      </c>
      <c r="C18" s="131">
        <f>'Биланс на состојба'!C21</f>
        <v>0</v>
      </c>
      <c r="D18" s="133">
        <f>'Биланс на состојба'!D21</f>
        <v>0</v>
      </c>
    </row>
    <row r="19" spans="1:4" ht="14.25" thickTop="1" thickBot="1" x14ac:dyDescent="0.25">
      <c r="A19" s="135" t="s">
        <v>332</v>
      </c>
      <c r="B19" s="131">
        <f>'Биланс на состојба'!B22</f>
        <v>0</v>
      </c>
      <c r="C19" s="131">
        <f>'Биланс на состојба'!C22</f>
        <v>0</v>
      </c>
      <c r="D19" s="133">
        <f>'Биланс на состојба'!D22</f>
        <v>0</v>
      </c>
    </row>
    <row r="20" spans="1:4" ht="14.25" thickTop="1" thickBot="1" x14ac:dyDescent="0.25">
      <c r="A20" s="135" t="s">
        <v>333</v>
      </c>
      <c r="B20" s="131">
        <f>'Биланс на состојба'!B23</f>
        <v>0</v>
      </c>
      <c r="C20" s="131">
        <f>'Биланс на состојба'!C23</f>
        <v>0</v>
      </c>
      <c r="D20" s="133">
        <f>'Биланс на состојба'!D23</f>
        <v>0</v>
      </c>
    </row>
    <row r="21" spans="1:4" ht="14.25" thickTop="1" thickBot="1" x14ac:dyDescent="0.25">
      <c r="A21" s="135" t="s">
        <v>334</v>
      </c>
      <c r="B21" s="131">
        <f>'Биланс на состојба'!B24</f>
        <v>0</v>
      </c>
      <c r="C21" s="131">
        <f>'Биланс на состојба'!C24</f>
        <v>0</v>
      </c>
      <c r="D21" s="133">
        <f>'Биланс на состојба'!D24</f>
        <v>0</v>
      </c>
    </row>
    <row r="22" spans="1:4" s="134" customFormat="1" ht="14.25" thickTop="1" thickBot="1" x14ac:dyDescent="0.25">
      <c r="A22" s="128" t="s">
        <v>193</v>
      </c>
      <c r="B22" s="129">
        <f>'Биланс на состојба'!B25</f>
        <v>0</v>
      </c>
      <c r="C22" s="129">
        <f>'Биланс на состојба'!C25</f>
        <v>0</v>
      </c>
      <c r="D22" s="129">
        <f>'Биланс на состојба'!D25</f>
        <v>0</v>
      </c>
    </row>
    <row r="23" spans="1:4" s="134" customFormat="1" ht="14.25" thickTop="1" thickBot="1" x14ac:dyDescent="0.25">
      <c r="A23" s="128" t="s">
        <v>194</v>
      </c>
      <c r="B23" s="129">
        <f>'Биланс на состојба'!B26</f>
        <v>0</v>
      </c>
      <c r="C23" s="129">
        <f>'Биланс на состојба'!C26</f>
        <v>0</v>
      </c>
      <c r="D23" s="129">
        <f>'Биланс на состојба'!D26</f>
        <v>0</v>
      </c>
    </row>
    <row r="24" spans="1:4" ht="14.25" thickTop="1" thickBot="1" x14ac:dyDescent="0.25">
      <c r="A24" s="136" t="s">
        <v>195</v>
      </c>
      <c r="B24" s="131">
        <f>'Биланс на состојба'!B27</f>
        <v>549459</v>
      </c>
      <c r="C24" s="131">
        <f>'Биланс на состојба'!C27</f>
        <v>134512</v>
      </c>
      <c r="D24" s="129">
        <f>'Биланс на состојба'!D27</f>
        <v>24.480807485180879</v>
      </c>
    </row>
    <row r="25" spans="1:4" ht="14.25" thickTop="1" thickBot="1" x14ac:dyDescent="0.25">
      <c r="A25" s="130" t="s">
        <v>196</v>
      </c>
      <c r="B25" s="129">
        <f>'Биланс на состојба'!B28</f>
        <v>530948</v>
      </c>
      <c r="C25" s="129">
        <f>'Биланс на состојба'!C28</f>
        <v>3833</v>
      </c>
      <c r="D25" s="133">
        <f>'Биланс на состојба'!D28</f>
        <v>0.72191627051990026</v>
      </c>
    </row>
    <row r="26" spans="1:4" ht="14.25" thickTop="1" thickBot="1" x14ac:dyDescent="0.25">
      <c r="A26" s="132" t="s">
        <v>197</v>
      </c>
      <c r="B26" s="131">
        <f>'Биланс на состојба'!B29</f>
        <v>12055</v>
      </c>
      <c r="C26" s="131">
        <f>'Биланс на состојба'!C29</f>
        <v>127339</v>
      </c>
      <c r="D26" s="133">
        <f>'Биланс на состојба'!D29</f>
        <v>1056.3168809622564</v>
      </c>
    </row>
    <row r="27" spans="1:4" ht="14.25" thickTop="1" thickBot="1" x14ac:dyDescent="0.25">
      <c r="A27" s="132" t="s">
        <v>335</v>
      </c>
      <c r="B27" s="131">
        <f>'Биланс на состојба'!B30</f>
        <v>2359</v>
      </c>
      <c r="C27" s="131">
        <f>'Биланс на состојба'!C30</f>
        <v>50</v>
      </c>
      <c r="D27" s="133">
        <f>'Биланс на состојба'!D30</f>
        <v>2.1195421788893598</v>
      </c>
    </row>
    <row r="28" spans="1:4" ht="14.25" thickTop="1" thickBot="1" x14ac:dyDescent="0.25">
      <c r="A28" s="132" t="s">
        <v>198</v>
      </c>
      <c r="B28" s="131">
        <f>'Биланс на состојба'!B31</f>
        <v>0</v>
      </c>
      <c r="C28" s="131">
        <f>'Биланс на состојба'!C31</f>
        <v>0</v>
      </c>
      <c r="D28" s="133">
        <f>'Биланс на состојба'!D31</f>
        <v>0</v>
      </c>
    </row>
    <row r="29" spans="1:4" ht="14.25" thickTop="1" thickBot="1" x14ac:dyDescent="0.25">
      <c r="A29" s="130" t="s">
        <v>199</v>
      </c>
      <c r="B29" s="131">
        <f>'Биланс на состојба'!B32</f>
        <v>812</v>
      </c>
      <c r="C29" s="131">
        <f>'Биланс на состојба'!C32</f>
        <v>3290</v>
      </c>
      <c r="D29" s="133">
        <f>'Биланс на состојба'!D32</f>
        <v>405.17241379310349</v>
      </c>
    </row>
    <row r="30" spans="1:4" ht="14.25" thickTop="1" thickBot="1" x14ac:dyDescent="0.25">
      <c r="A30" s="130" t="s">
        <v>336</v>
      </c>
      <c r="B30" s="131">
        <f>'Биланс на состојба'!B33</f>
        <v>3285</v>
      </c>
      <c r="C30" s="131">
        <f>'Биланс на состојба'!C33</f>
        <v>0</v>
      </c>
      <c r="D30" s="133">
        <f>'Биланс на состојба'!D33</f>
        <v>0</v>
      </c>
    </row>
    <row r="31" spans="1:4" ht="14.25" thickTop="1" thickBot="1" x14ac:dyDescent="0.25">
      <c r="A31" s="136" t="s">
        <v>200</v>
      </c>
      <c r="B31" s="129">
        <f>'Биланс на состојба'!B34</f>
        <v>732198</v>
      </c>
      <c r="C31" s="129">
        <f>'Биланс на состојба'!C34</f>
        <v>135343</v>
      </c>
      <c r="D31" s="129">
        <f>'Биланс на состојба'!D34</f>
        <v>18.484480973725688</v>
      </c>
    </row>
    <row r="32" spans="1:4" ht="14.25" thickTop="1" thickBot="1" x14ac:dyDescent="0.25">
      <c r="A32" s="130" t="s">
        <v>201</v>
      </c>
      <c r="B32" s="133">
        <f>'Биланс на состојба'!B35</f>
        <v>0</v>
      </c>
      <c r="C32" s="133">
        <f>'Биланс на состојба'!C35</f>
        <v>0</v>
      </c>
      <c r="D32" s="133">
        <f>'Биланс на состојба'!D35</f>
        <v>0</v>
      </c>
    </row>
    <row r="33" spans="1:4" ht="14.25" thickTop="1" thickBot="1" x14ac:dyDescent="0.25">
      <c r="A33" s="137" t="s">
        <v>202</v>
      </c>
      <c r="B33" s="127"/>
      <c r="C33" s="127"/>
      <c r="D33" s="138"/>
    </row>
    <row r="34" spans="1:4" ht="14.25" thickTop="1" thickBot="1" x14ac:dyDescent="0.25">
      <c r="A34" s="139" t="s">
        <v>203</v>
      </c>
      <c r="B34" s="129">
        <f>'Биланс на состојба'!B37</f>
        <v>130339</v>
      </c>
      <c r="C34" s="129">
        <f>'Биланс на состојба'!C37</f>
        <v>-359510</v>
      </c>
      <c r="D34" s="129">
        <f>'Биланс на состојба'!D37</f>
        <v>-275.82688220716744</v>
      </c>
    </row>
    <row r="35" spans="1:4" ht="14.25" thickTop="1" thickBot="1" x14ac:dyDescent="0.25">
      <c r="A35" s="140" t="s">
        <v>337</v>
      </c>
      <c r="B35" s="131">
        <f>'Биланс на состојба'!B38</f>
        <v>228777</v>
      </c>
      <c r="C35" s="131">
        <f>'Биланс на состојба'!C38</f>
        <v>228777</v>
      </c>
      <c r="D35" s="133">
        <f>'Биланс на состојба'!D38</f>
        <v>100</v>
      </c>
    </row>
    <row r="36" spans="1:4" ht="14.25" thickTop="1" thickBot="1" x14ac:dyDescent="0.25">
      <c r="A36" s="141" t="s">
        <v>204</v>
      </c>
      <c r="B36" s="131">
        <f>'Биланс на состојба'!B39</f>
        <v>20285</v>
      </c>
      <c r="C36" s="131">
        <f>'Биланс на состојба'!C39</f>
        <v>20285</v>
      </c>
      <c r="D36" s="133">
        <f>'Биланс на состојба'!D39</f>
        <v>100</v>
      </c>
    </row>
    <row r="37" spans="1:4" ht="14.25" thickTop="1" thickBot="1" x14ac:dyDescent="0.25">
      <c r="A37" s="130" t="s">
        <v>205</v>
      </c>
      <c r="B37" s="131">
        <f>'Биланс на состојба'!B40</f>
        <v>-118723</v>
      </c>
      <c r="C37" s="131">
        <f>'Биланс на состојба'!C40</f>
        <v>-608572</v>
      </c>
      <c r="D37" s="133">
        <f>'Биланс на состојба'!D40</f>
        <v>0</v>
      </c>
    </row>
    <row r="38" spans="1:4" ht="14.25" thickTop="1" thickBot="1" x14ac:dyDescent="0.25">
      <c r="A38" s="130" t="s">
        <v>206</v>
      </c>
      <c r="B38" s="131">
        <f>'Биланс на состојба'!B41</f>
        <v>0</v>
      </c>
      <c r="C38" s="131">
        <f>'Биланс на состојба'!C41</f>
        <v>0</v>
      </c>
      <c r="D38" s="133">
        <f>'Биланс на состојба'!D41</f>
        <v>0</v>
      </c>
    </row>
    <row r="39" spans="1:4" ht="14.25" thickTop="1" thickBot="1" x14ac:dyDescent="0.25">
      <c r="A39" s="142" t="s">
        <v>207</v>
      </c>
      <c r="B39" s="129">
        <f>'Биланс на состојба'!B42</f>
        <v>601859</v>
      </c>
      <c r="C39" s="129">
        <f>'Биланс на состојба'!C42</f>
        <v>494853</v>
      </c>
      <c r="D39" s="129">
        <f>'Биланс на состојба'!D42</f>
        <v>82.220752701214067</v>
      </c>
    </row>
    <row r="40" spans="1:4" ht="14.25" thickTop="1" thickBot="1" x14ac:dyDescent="0.25">
      <c r="A40" s="136" t="s">
        <v>208</v>
      </c>
      <c r="B40" s="129">
        <f>'Биланс на состојба'!B43</f>
        <v>598324</v>
      </c>
      <c r="C40" s="129">
        <f>'Биланс на состојба'!C43</f>
        <v>494853</v>
      </c>
      <c r="D40" s="129">
        <f>'Биланс на состојба'!D43</f>
        <v>82.706526898469718</v>
      </c>
    </row>
    <row r="41" spans="1:4" ht="14.25" thickTop="1" thickBot="1" x14ac:dyDescent="0.25">
      <c r="A41" s="130" t="s">
        <v>209</v>
      </c>
      <c r="B41" s="131">
        <f>'Биланс на состојба'!B44</f>
        <v>13486</v>
      </c>
      <c r="C41" s="131">
        <f>'Биланс на состојба'!C44</f>
        <v>3466</v>
      </c>
      <c r="D41" s="133">
        <f>'Биланс на состојба'!D44</f>
        <v>25.700726679519505</v>
      </c>
    </row>
    <row r="42" spans="1:4" ht="14.25" thickTop="1" thickBot="1" x14ac:dyDescent="0.25">
      <c r="A42" s="132" t="s">
        <v>210</v>
      </c>
      <c r="B42" s="131">
        <f>'Биланс на состојба'!B45</f>
        <v>127198</v>
      </c>
      <c r="C42" s="131">
        <f>'Биланс на состојба'!C45</f>
        <v>886</v>
      </c>
      <c r="D42" s="133">
        <f>'Биланс на состојба'!D45</f>
        <v>0.69655183257598385</v>
      </c>
    </row>
    <row r="43" spans="1:4" ht="14.25" thickTop="1" thickBot="1" x14ac:dyDescent="0.25">
      <c r="A43" s="132" t="s">
        <v>211</v>
      </c>
      <c r="B43" s="131">
        <f>'Биланс на состојба'!B46</f>
        <v>0</v>
      </c>
      <c r="C43" s="131">
        <f>'Биланс на состојба'!C46</f>
        <v>0</v>
      </c>
      <c r="D43" s="133">
        <f>'Биланс на состојба'!D46</f>
        <v>0</v>
      </c>
    </row>
    <row r="44" spans="1:4" ht="14.25" thickTop="1" thickBot="1" x14ac:dyDescent="0.25">
      <c r="A44" s="132" t="s">
        <v>212</v>
      </c>
      <c r="B44" s="131">
        <f>'Биланс на состојба'!B47</f>
        <v>580</v>
      </c>
      <c r="C44" s="131">
        <f>'Биланс на состојба'!C47</f>
        <v>19372</v>
      </c>
      <c r="D44" s="133">
        <f>'Биланс на состојба'!D47</f>
        <v>3340</v>
      </c>
    </row>
    <row r="45" spans="1:4" ht="14.25" thickTop="1" thickBot="1" x14ac:dyDescent="0.25">
      <c r="A45" s="132" t="s">
        <v>338</v>
      </c>
      <c r="B45" s="133">
        <f>'Биланс на состојба'!B48</f>
        <v>457060</v>
      </c>
      <c r="C45" s="133">
        <f>'Биланс на состојба'!C48</f>
        <v>471129</v>
      </c>
      <c r="D45" s="133">
        <f>'Биланс на состојба'!D48</f>
        <v>103.07815166498928</v>
      </c>
    </row>
    <row r="46" spans="1:4" ht="14.25" thickTop="1" thickBot="1" x14ac:dyDescent="0.25">
      <c r="A46" s="132" t="s">
        <v>339</v>
      </c>
      <c r="B46" s="131">
        <f>'Биланс на состојба'!B49</f>
        <v>0</v>
      </c>
      <c r="C46" s="131">
        <f>'Биланс на состојба'!C49</f>
        <v>0</v>
      </c>
      <c r="D46" s="133">
        <f>'Биланс на состојба'!D49</f>
        <v>0</v>
      </c>
    </row>
    <row r="47" spans="1:4" ht="14.25" thickTop="1" thickBot="1" x14ac:dyDescent="0.25">
      <c r="A47" s="132" t="s">
        <v>340</v>
      </c>
      <c r="B47" s="131">
        <f>'Биланс на состојба'!B50</f>
        <v>0</v>
      </c>
      <c r="C47" s="131">
        <f>'Биланс на состојба'!C50</f>
        <v>0</v>
      </c>
      <c r="D47" s="133">
        <f>'Биланс на состојба'!D50</f>
        <v>0</v>
      </c>
    </row>
    <row r="48" spans="1:4" s="134" customFormat="1" ht="14.25" thickTop="1" thickBot="1" x14ac:dyDescent="0.25">
      <c r="A48" s="128" t="s">
        <v>213</v>
      </c>
      <c r="B48" s="129">
        <f>'Биланс на состојба'!B51</f>
        <v>3535</v>
      </c>
      <c r="C48" s="129">
        <f>'Биланс на состојба'!C51</f>
        <v>0</v>
      </c>
      <c r="D48" s="129">
        <f>'Биланс на состојба'!D51</f>
        <v>0</v>
      </c>
    </row>
    <row r="49" spans="1:4" ht="14.25" thickTop="1" thickBot="1" x14ac:dyDescent="0.25">
      <c r="A49" s="132" t="s">
        <v>214</v>
      </c>
      <c r="B49" s="131">
        <f>'Биланс на состојба'!B52</f>
        <v>3535</v>
      </c>
      <c r="C49" s="131">
        <f>'Биланс на состојба'!C52</f>
        <v>0</v>
      </c>
      <c r="D49" s="133">
        <f>'Биланс на состојба'!D52</f>
        <v>0</v>
      </c>
    </row>
    <row r="50" spans="1:4" ht="14.25" thickTop="1" thickBot="1" x14ac:dyDescent="0.25">
      <c r="A50" s="132" t="s">
        <v>240</v>
      </c>
      <c r="B50" s="131">
        <f>'Биланс на состојба'!B53</f>
        <v>0</v>
      </c>
      <c r="C50" s="131">
        <f>'Биланс на состојба'!C53</f>
        <v>0</v>
      </c>
      <c r="D50" s="133">
        <f>'Биланс на состојба'!D53</f>
        <v>0</v>
      </c>
    </row>
    <row r="51" spans="1:4" ht="14.25" thickTop="1" thickBot="1" x14ac:dyDescent="0.25">
      <c r="A51" s="132" t="s">
        <v>216</v>
      </c>
      <c r="B51" s="131">
        <f>'Биланс на состојба'!B54</f>
        <v>0</v>
      </c>
      <c r="C51" s="131">
        <f>'Биланс на состојба'!C54</f>
        <v>0</v>
      </c>
      <c r="D51" s="133">
        <f>'Биланс на состојба'!D54</f>
        <v>0</v>
      </c>
    </row>
    <row r="52" spans="1:4" ht="14.25" thickTop="1" thickBot="1" x14ac:dyDescent="0.25">
      <c r="A52" s="132" t="s">
        <v>341</v>
      </c>
      <c r="B52" s="131">
        <f>'Биланс на состојба'!B55</f>
        <v>0</v>
      </c>
      <c r="C52" s="131">
        <f>'Биланс на состојба'!C55</f>
        <v>0</v>
      </c>
      <c r="D52" s="133">
        <f>'Биланс на состојба'!D55</f>
        <v>0</v>
      </c>
    </row>
    <row r="53" spans="1:4" s="134" customFormat="1" ht="14.25" thickTop="1" thickBot="1" x14ac:dyDescent="0.25">
      <c r="A53" s="128" t="s">
        <v>217</v>
      </c>
      <c r="B53" s="129">
        <f>'Биланс на состојба'!B56</f>
        <v>732198</v>
      </c>
      <c r="C53" s="129">
        <f>'Биланс на состојба'!C56</f>
        <v>135343</v>
      </c>
      <c r="D53" s="129">
        <f>'Биланс на состојба'!D56</f>
        <v>18.484480973725688</v>
      </c>
    </row>
    <row r="54" spans="1:4" ht="14.25" thickTop="1" thickBot="1" x14ac:dyDescent="0.25">
      <c r="A54" s="130" t="s">
        <v>218</v>
      </c>
      <c r="B54" s="131">
        <f>'Биланс на состојба'!B57</f>
        <v>0</v>
      </c>
      <c r="C54" s="131">
        <f>'Биланс на состојба'!C57</f>
        <v>0</v>
      </c>
      <c r="D54" s="133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5" customWidth="1"/>
    <col min="2" max="2" width="54.5703125" style="145" customWidth="1"/>
    <col min="3" max="4" width="18.42578125" style="145" customWidth="1"/>
    <col min="5" max="16384" width="9.140625" style="145"/>
  </cols>
  <sheetData>
    <row r="1" spans="1:6" x14ac:dyDescent="0.2">
      <c r="A1" s="143"/>
      <c r="B1" s="143"/>
      <c r="C1" s="144"/>
      <c r="D1" s="144"/>
      <c r="E1" s="144"/>
    </row>
    <row r="2" spans="1:6" x14ac:dyDescent="0.2">
      <c r="A2" s="143"/>
      <c r="B2" s="146" t="s">
        <v>28</v>
      </c>
      <c r="C2" s="254" t="str">
        <f>'ФИ-Почетна'!$C$18</f>
        <v>СКОВИН АД СКОПЈЕ</v>
      </c>
      <c r="D2" s="255"/>
      <c r="E2" s="255"/>
    </row>
    <row r="3" spans="1:6" ht="12.75" customHeight="1" x14ac:dyDescent="0.2">
      <c r="A3" s="143"/>
      <c r="B3" s="146" t="s">
        <v>30</v>
      </c>
      <c r="C3" s="148" t="str">
        <f>'ФИ-Почетна'!$C$22</f>
        <v>01.01 - 30.06</v>
      </c>
      <c r="D3" s="149" t="s">
        <v>325</v>
      </c>
      <c r="E3" s="147">
        <f>'ФИ-Почетна'!$C$23</f>
        <v>2020</v>
      </c>
    </row>
    <row r="4" spans="1:6" x14ac:dyDescent="0.2">
      <c r="A4" s="143"/>
      <c r="B4" s="150" t="s">
        <v>239</v>
      </c>
      <c r="C4" s="151" t="str">
        <f>'ФИ-Почетна'!$C$20</f>
        <v>не</v>
      </c>
      <c r="D4" s="144"/>
      <c r="E4" s="144"/>
    </row>
    <row r="5" spans="1:6" x14ac:dyDescent="0.2">
      <c r="A5" s="143"/>
      <c r="B5" s="143"/>
      <c r="C5" s="144"/>
      <c r="D5" s="144"/>
      <c r="E5" s="144"/>
    </row>
    <row r="6" spans="1:6" x14ac:dyDescent="0.2">
      <c r="A6" s="143"/>
      <c r="B6" s="253" t="s">
        <v>27</v>
      </c>
      <c r="C6" s="253"/>
      <c r="D6" s="253"/>
      <c r="E6" s="253"/>
    </row>
    <row r="7" spans="1:6" x14ac:dyDescent="0.2">
      <c r="A7" s="143"/>
      <c r="B7" s="253"/>
      <c r="C7" s="253"/>
      <c r="D7" s="253"/>
      <c r="E7" s="253"/>
    </row>
    <row r="8" spans="1:6" s="154" customFormat="1" ht="15" customHeight="1" thickBot="1" x14ac:dyDescent="0.25">
      <c r="A8" s="152"/>
      <c r="B8" s="153"/>
      <c r="C8" s="252" t="s">
        <v>35</v>
      </c>
      <c r="D8" s="252"/>
      <c r="E8" s="252"/>
    </row>
    <row r="9" spans="1:6" s="156" customFormat="1" ht="25.5" customHeight="1" thickTop="1" thickBot="1" x14ac:dyDescent="0.25">
      <c r="A9" s="251"/>
      <c r="B9" s="251" t="s">
        <v>34</v>
      </c>
      <c r="C9" s="155" t="s">
        <v>25</v>
      </c>
      <c r="D9" s="155" t="s">
        <v>26</v>
      </c>
      <c r="E9" s="155" t="s">
        <v>29</v>
      </c>
    </row>
    <row r="10" spans="1:6" ht="46.5" thickTop="1" thickBot="1" x14ac:dyDescent="0.25">
      <c r="A10" s="251"/>
      <c r="B10" s="251"/>
      <c r="C10" s="155" t="s">
        <v>33</v>
      </c>
      <c r="D10" s="155" t="s">
        <v>33</v>
      </c>
      <c r="E10" s="157" t="s">
        <v>32</v>
      </c>
    </row>
    <row r="11" spans="1:6" ht="18.75" customHeight="1" thickTop="1" thickBot="1" x14ac:dyDescent="0.25">
      <c r="A11" s="158">
        <v>1</v>
      </c>
      <c r="B11" s="159" t="s">
        <v>374</v>
      </c>
      <c r="C11" s="129">
        <f>'Биланс на успех - природа'!C11</f>
        <v>36607</v>
      </c>
      <c r="D11" s="129">
        <f>'Биланс на успех - природа'!D11</f>
        <v>4295</v>
      </c>
      <c r="E11" s="129">
        <f>'Биланс на успех - природа'!E11</f>
        <v>11.73272871308766</v>
      </c>
      <c r="F11" s="160"/>
    </row>
    <row r="12" spans="1:6" ht="13.5" customHeight="1" thickTop="1" thickBot="1" x14ac:dyDescent="0.25">
      <c r="A12" s="158">
        <v>2</v>
      </c>
      <c r="B12" s="161" t="s">
        <v>14</v>
      </c>
      <c r="C12" s="133">
        <f>'Биланс на успех - природа'!C12</f>
        <v>35150</v>
      </c>
      <c r="D12" s="133">
        <f>'Биланс на успех - природа'!D12</f>
        <v>3270</v>
      </c>
      <c r="E12" s="133">
        <f>'Биланс на успех - природа'!E12</f>
        <v>9.3029871977240397</v>
      </c>
      <c r="F12" s="160"/>
    </row>
    <row r="13" spans="1:6" ht="15.75" customHeight="1" thickTop="1" thickBot="1" x14ac:dyDescent="0.25">
      <c r="A13" s="158" t="s">
        <v>342</v>
      </c>
      <c r="B13" s="161" t="s">
        <v>235</v>
      </c>
      <c r="C13" s="162">
        <f>'Биланс на успех - природа'!C13</f>
        <v>20085</v>
      </c>
      <c r="D13" s="162">
        <f>'Биланс на успех - природа'!D13</f>
        <v>3270</v>
      </c>
      <c r="E13" s="133">
        <f>'Биланс на успех - природа'!E13</f>
        <v>16.280806572068705</v>
      </c>
      <c r="F13" s="160"/>
    </row>
    <row r="14" spans="1:6" ht="15" customHeight="1" thickTop="1" thickBot="1" x14ac:dyDescent="0.25">
      <c r="A14" s="158" t="s">
        <v>254</v>
      </c>
      <c r="B14" s="161" t="s">
        <v>236</v>
      </c>
      <c r="C14" s="162">
        <f>'Биланс на успех - природа'!C14</f>
        <v>15065</v>
      </c>
      <c r="D14" s="162">
        <f>'Биланс на успех - природа'!D14</f>
        <v>0</v>
      </c>
      <c r="E14" s="133">
        <f>'Биланс на успех - природа'!E14</f>
        <v>0</v>
      </c>
      <c r="F14" s="160"/>
    </row>
    <row r="15" spans="1:6" ht="18" customHeight="1" thickTop="1" thickBot="1" x14ac:dyDescent="0.25">
      <c r="A15" s="158">
        <v>3</v>
      </c>
      <c r="B15" s="161" t="s">
        <v>255</v>
      </c>
      <c r="C15" s="163" t="str">
        <f>'Биланс на успех - природа'!C15</f>
        <v>XXXXXX</v>
      </c>
      <c r="D15" s="163" t="str">
        <f>'Биланс на успех - природа'!D15</f>
        <v>XXXXXX</v>
      </c>
      <c r="E15" s="163">
        <f>'Биланс на успех - природа'!E15</f>
        <v>0</v>
      </c>
      <c r="F15" s="160"/>
    </row>
    <row r="16" spans="1:6" ht="27" thickTop="1" thickBot="1" x14ac:dyDescent="0.25">
      <c r="A16" s="158">
        <v>4</v>
      </c>
      <c r="B16" s="161" t="s">
        <v>370</v>
      </c>
      <c r="C16" s="162">
        <f>'Биланс на успех - природа'!C16</f>
        <v>515909</v>
      </c>
      <c r="D16" s="162">
        <f>'Биланс на успех - природа'!D16</f>
        <v>7621</v>
      </c>
      <c r="E16" s="133">
        <f>'Биланс на успех - природа'!E16</f>
        <v>1.4771984981847575</v>
      </c>
      <c r="F16" s="160"/>
    </row>
    <row r="17" spans="1:6" ht="27" thickTop="1" thickBot="1" x14ac:dyDescent="0.25">
      <c r="A17" s="158">
        <v>5</v>
      </c>
      <c r="B17" s="161" t="s">
        <v>371</v>
      </c>
      <c r="C17" s="162">
        <f>'Биланс на успех - природа'!C17</f>
        <v>507682</v>
      </c>
      <c r="D17" s="162">
        <f>'Биланс на успех - природа'!D17</f>
        <v>3833</v>
      </c>
      <c r="E17" s="133">
        <f>'Биланс на успех - природа'!E17</f>
        <v>0.75500017727632651</v>
      </c>
      <c r="F17" s="160"/>
    </row>
    <row r="18" spans="1:6" ht="18" customHeight="1" thickTop="1" thickBot="1" x14ac:dyDescent="0.25">
      <c r="A18" s="158">
        <v>6</v>
      </c>
      <c r="B18" s="161" t="s">
        <v>372</v>
      </c>
      <c r="C18" s="162">
        <f>'Биланс на успех - природа'!C18</f>
        <v>0</v>
      </c>
      <c r="D18" s="162">
        <f>'Биланс на успех - природа'!D18</f>
        <v>0</v>
      </c>
      <c r="E18" s="133">
        <f>'Биланс на успех - природа'!E18</f>
        <v>0</v>
      </c>
      <c r="F18" s="160"/>
    </row>
    <row r="19" spans="1:6" ht="18" customHeight="1" thickTop="1" thickBot="1" x14ac:dyDescent="0.25">
      <c r="A19" s="158">
        <v>7</v>
      </c>
      <c r="B19" s="161" t="s">
        <v>7</v>
      </c>
      <c r="C19" s="162">
        <f>'Биланс на успех - природа'!C19</f>
        <v>1457</v>
      </c>
      <c r="D19" s="162">
        <f>'Биланс на успех - природа'!D19</f>
        <v>1025</v>
      </c>
      <c r="E19" s="133">
        <f>'Биланс на успех - природа'!E19</f>
        <v>70.350034317089921</v>
      </c>
      <c r="F19" s="160"/>
    </row>
    <row r="20" spans="1:6" ht="18" customHeight="1" thickTop="1" thickBot="1" x14ac:dyDescent="0.25">
      <c r="A20" s="158">
        <v>8</v>
      </c>
      <c r="B20" s="164" t="s">
        <v>373</v>
      </c>
      <c r="C20" s="129">
        <f>'Биланс на успех - природа'!C20</f>
        <v>36715</v>
      </c>
      <c r="D20" s="129">
        <f>'Биланс на успех - природа'!D20</f>
        <v>17478</v>
      </c>
      <c r="E20" s="129">
        <f>'Биланс на успех - природа'!E20</f>
        <v>47.604521312814924</v>
      </c>
      <c r="F20" s="160"/>
    </row>
    <row r="21" spans="1:6" ht="18" customHeight="1" thickTop="1" thickBot="1" x14ac:dyDescent="0.25">
      <c r="A21" s="158">
        <v>9</v>
      </c>
      <c r="B21" s="165" t="s">
        <v>360</v>
      </c>
      <c r="C21" s="162">
        <f>'Биланс на успех - природа'!C21</f>
        <v>35</v>
      </c>
      <c r="D21" s="162">
        <f>'Биланс на успех - природа'!D21</f>
        <v>0</v>
      </c>
      <c r="E21" s="133">
        <f>'Биланс на успех - природа'!E21</f>
        <v>0</v>
      </c>
      <c r="F21" s="160"/>
    </row>
    <row r="22" spans="1:6" ht="18" customHeight="1" thickTop="1" thickBot="1" x14ac:dyDescent="0.25">
      <c r="A22" s="158">
        <v>10</v>
      </c>
      <c r="B22" s="165" t="s">
        <v>361</v>
      </c>
      <c r="C22" s="162">
        <f>'Биланс на успех - природа'!C22</f>
        <v>5256</v>
      </c>
      <c r="D22" s="162">
        <f>'Биланс на успех - природа'!D22</f>
        <v>698</v>
      </c>
      <c r="E22" s="133">
        <f>'Биланс на успех - природа'!E22</f>
        <v>13.28006088280061</v>
      </c>
      <c r="F22" s="160"/>
    </row>
    <row r="23" spans="1:6" ht="18" customHeight="1" thickTop="1" thickBot="1" x14ac:dyDescent="0.25">
      <c r="A23" s="158">
        <v>11</v>
      </c>
      <c r="B23" s="165" t="s">
        <v>362</v>
      </c>
      <c r="C23" s="162">
        <f>'Биланс на успех - природа'!C23</f>
        <v>255</v>
      </c>
      <c r="D23" s="162">
        <f>'Биланс на успех - природа'!D23</f>
        <v>0</v>
      </c>
      <c r="E23" s="133">
        <f>'Биланс на успех - природа'!E23</f>
        <v>0</v>
      </c>
      <c r="F23" s="160"/>
    </row>
    <row r="24" spans="1:6" ht="14.25" thickTop="1" thickBot="1" x14ac:dyDescent="0.25">
      <c r="A24" s="158">
        <v>12</v>
      </c>
      <c r="B24" s="165" t="s">
        <v>363</v>
      </c>
      <c r="C24" s="162">
        <f>'Биланс на успех - природа'!C24</f>
        <v>8309</v>
      </c>
      <c r="D24" s="162">
        <f>'Биланс на успех - природа'!D24</f>
        <v>1379</v>
      </c>
      <c r="E24" s="133">
        <f>'Биланс на успех - природа'!E24</f>
        <v>16.596461668070766</v>
      </c>
      <c r="F24" s="160"/>
    </row>
    <row r="25" spans="1:6" ht="18" customHeight="1" thickTop="1" thickBot="1" x14ac:dyDescent="0.25">
      <c r="A25" s="158">
        <v>13</v>
      </c>
      <c r="B25" s="165" t="s">
        <v>364</v>
      </c>
      <c r="C25" s="162">
        <f>'Биланс на успех - природа'!C25</f>
        <v>1954</v>
      </c>
      <c r="D25" s="162">
        <f>'Биланс на успех - природа'!D25</f>
        <v>401</v>
      </c>
      <c r="E25" s="133">
        <f>'Биланс на успех - природа'!E25</f>
        <v>20.52200614124872</v>
      </c>
      <c r="F25" s="160"/>
    </row>
    <row r="26" spans="1:6" ht="18" customHeight="1" thickTop="1" thickBot="1" x14ac:dyDescent="0.25">
      <c r="A26" s="158">
        <v>14</v>
      </c>
      <c r="B26" s="165" t="s">
        <v>365</v>
      </c>
      <c r="C26" s="162">
        <f>'Биланс на успех - природа'!C26</f>
        <v>13684</v>
      </c>
      <c r="D26" s="162">
        <f>'Биланс на успех - природа'!D26</f>
        <v>475</v>
      </c>
      <c r="E26" s="133">
        <f>'Биланс на успех - природа'!E26</f>
        <v>3.4712072493422972</v>
      </c>
      <c r="F26" s="160"/>
    </row>
    <row r="27" spans="1:6" ht="14.25" customHeight="1" thickTop="1" thickBot="1" x14ac:dyDescent="0.25">
      <c r="A27" s="158">
        <v>15</v>
      </c>
      <c r="B27" s="161" t="s">
        <v>366</v>
      </c>
      <c r="C27" s="162">
        <f>'Биланс на успех - природа'!C27</f>
        <v>6116</v>
      </c>
      <c r="D27" s="162">
        <f>'Биланс на успех - природа'!D27</f>
        <v>3103</v>
      </c>
      <c r="E27" s="133">
        <f>'Биланс на успех - природа'!E27</f>
        <v>50.735775016350559</v>
      </c>
      <c r="F27" s="160"/>
    </row>
    <row r="28" spans="1:6" ht="18" customHeight="1" thickTop="1" thickBot="1" x14ac:dyDescent="0.25">
      <c r="A28" s="158">
        <v>16</v>
      </c>
      <c r="B28" s="165" t="s">
        <v>367</v>
      </c>
      <c r="C28" s="162">
        <f>'Биланс на успех - природа'!C28</f>
        <v>0</v>
      </c>
      <c r="D28" s="162">
        <f>'Биланс на успех - природа'!D28</f>
        <v>0</v>
      </c>
      <c r="E28" s="133">
        <f>'Биланс на успех - природа'!E28</f>
        <v>0</v>
      </c>
      <c r="F28" s="160"/>
    </row>
    <row r="29" spans="1:6" ht="18" customHeight="1" thickTop="1" thickBot="1" x14ac:dyDescent="0.25">
      <c r="A29" s="158">
        <v>17</v>
      </c>
      <c r="B29" s="161" t="s">
        <v>368</v>
      </c>
      <c r="C29" s="162">
        <f>'Биланс на успех - природа'!C29</f>
        <v>25</v>
      </c>
      <c r="D29" s="162">
        <f>'Биланс на успех - природа'!D29</f>
        <v>0</v>
      </c>
      <c r="E29" s="133">
        <f>'Биланс на успех - природа'!E29</f>
        <v>0</v>
      </c>
      <c r="F29" s="160"/>
    </row>
    <row r="30" spans="1:6" ht="18" customHeight="1" thickTop="1" thickBot="1" x14ac:dyDescent="0.25">
      <c r="A30" s="158">
        <v>18</v>
      </c>
      <c r="B30" s="165" t="s">
        <v>369</v>
      </c>
      <c r="C30" s="162">
        <f>'Биланс на успех - природа'!C30</f>
        <v>0</v>
      </c>
      <c r="D30" s="162">
        <f>'Биланс на успех - природа'!D30</f>
        <v>0</v>
      </c>
      <c r="E30" s="133">
        <f>'Биланс на успех - природа'!E30</f>
        <v>0</v>
      </c>
      <c r="F30" s="160"/>
    </row>
    <row r="31" spans="1:6" ht="14.25" thickTop="1" thickBot="1" x14ac:dyDescent="0.25">
      <c r="A31" s="158">
        <v>19</v>
      </c>
      <c r="B31" s="161" t="s">
        <v>8</v>
      </c>
      <c r="C31" s="162">
        <f>'Биланс на успех - природа'!C31</f>
        <v>1081</v>
      </c>
      <c r="D31" s="162">
        <f>'Биланс на успех - природа'!D31</f>
        <v>11422</v>
      </c>
      <c r="E31" s="133">
        <f>'Биланс на успех - природа'!E31</f>
        <v>1056.614246068455</v>
      </c>
      <c r="F31" s="160"/>
    </row>
    <row r="32" spans="1:6" ht="18" customHeight="1" thickTop="1" thickBot="1" x14ac:dyDescent="0.25">
      <c r="A32" s="158">
        <v>20</v>
      </c>
      <c r="B32" s="164" t="s">
        <v>9</v>
      </c>
      <c r="C32" s="166">
        <f>'Биланс на успех - природа'!C32</f>
        <v>-8335</v>
      </c>
      <c r="D32" s="166">
        <f>'Биланс на успех - природа'!D32</f>
        <v>-16971</v>
      </c>
      <c r="E32" s="166">
        <f>'Биланс на успех - природа'!E32</f>
        <v>203.61127774445112</v>
      </c>
      <c r="F32" s="160"/>
    </row>
    <row r="33" spans="1:6" ht="14.25" customHeight="1" thickTop="1" thickBot="1" x14ac:dyDescent="0.25">
      <c r="A33" s="158">
        <v>21</v>
      </c>
      <c r="B33" s="165" t="s">
        <v>349</v>
      </c>
      <c r="C33" s="166">
        <f>'Биланс на успех - природа'!C33</f>
        <v>66</v>
      </c>
      <c r="D33" s="166">
        <f>'Биланс на успех - природа'!D33</f>
        <v>10</v>
      </c>
      <c r="E33" s="129">
        <f>'Биланс на успех - природа'!E33</f>
        <v>15.151515151515152</v>
      </c>
      <c r="F33" s="160"/>
    </row>
    <row r="34" spans="1:6" ht="30" customHeight="1" thickTop="1" thickBot="1" x14ac:dyDescent="0.25">
      <c r="A34" s="158" t="s">
        <v>343</v>
      </c>
      <c r="B34" s="161" t="s">
        <v>256</v>
      </c>
      <c r="C34" s="162">
        <f>'Биланс на успех - природа'!C34</f>
        <v>66</v>
      </c>
      <c r="D34" s="162">
        <f>'Биланс на успех - природа'!D34</f>
        <v>10</v>
      </c>
      <c r="E34" s="133">
        <f>'Биланс на успех - природа'!E34</f>
        <v>15.151515151515152</v>
      </c>
      <c r="F34" s="160"/>
    </row>
    <row r="35" spans="1:6" ht="18.75" customHeight="1" thickTop="1" thickBot="1" x14ac:dyDescent="0.25">
      <c r="A35" s="158" t="s">
        <v>344</v>
      </c>
      <c r="B35" s="161" t="s">
        <v>350</v>
      </c>
      <c r="C35" s="162">
        <f>'Биланс на успех - природа'!C35</f>
        <v>0</v>
      </c>
      <c r="D35" s="162">
        <f>'Биланс на успех - природа'!D35</f>
        <v>0</v>
      </c>
      <c r="E35" s="133">
        <f>'Биланс на успех - природа'!E35</f>
        <v>0</v>
      </c>
      <c r="F35" s="160"/>
    </row>
    <row r="36" spans="1:6" ht="17.25" customHeight="1" thickTop="1" thickBot="1" x14ac:dyDescent="0.25">
      <c r="A36" s="158" t="s">
        <v>345</v>
      </c>
      <c r="B36" s="161" t="s">
        <v>351</v>
      </c>
      <c r="C36" s="162">
        <f>'Биланс на успех - природа'!C36</f>
        <v>0</v>
      </c>
      <c r="D36" s="162">
        <f>'Биланс на успех - природа'!D36</f>
        <v>0</v>
      </c>
      <c r="E36" s="133">
        <f>'Биланс на успех - природа'!E36</f>
        <v>0</v>
      </c>
      <c r="F36" s="160"/>
    </row>
    <row r="37" spans="1:6" ht="18" customHeight="1" thickTop="1" thickBot="1" x14ac:dyDescent="0.25">
      <c r="A37" s="158">
        <v>22</v>
      </c>
      <c r="B37" s="165" t="s">
        <v>352</v>
      </c>
      <c r="C37" s="129">
        <f>'Биланс на успех - природа'!C37</f>
        <v>2489</v>
      </c>
      <c r="D37" s="129">
        <f>'Биланс на успех - природа'!D37</f>
        <v>468</v>
      </c>
      <c r="E37" s="129">
        <f>'Биланс на успех - природа'!E37</f>
        <v>18.802732020891924</v>
      </c>
      <c r="F37" s="160"/>
    </row>
    <row r="38" spans="1:6" ht="18" customHeight="1" thickTop="1" thickBot="1" x14ac:dyDescent="0.25">
      <c r="A38" s="158" t="s">
        <v>346</v>
      </c>
      <c r="B38" s="161" t="s">
        <v>257</v>
      </c>
      <c r="C38" s="162">
        <f>'Биланс на успех - природа'!C38</f>
        <v>2489</v>
      </c>
      <c r="D38" s="162">
        <f>'Биланс на успех - природа'!D38</f>
        <v>468</v>
      </c>
      <c r="E38" s="133">
        <f>'Биланс на успех - природа'!E38</f>
        <v>18.802732020891924</v>
      </c>
      <c r="F38" s="160"/>
    </row>
    <row r="39" spans="1:6" ht="18" customHeight="1" thickTop="1" thickBot="1" x14ac:dyDescent="0.25">
      <c r="A39" s="158" t="s">
        <v>347</v>
      </c>
      <c r="B39" s="161" t="s">
        <v>258</v>
      </c>
      <c r="C39" s="162">
        <f>'Биланс на успех - природа'!C39</f>
        <v>0</v>
      </c>
      <c r="D39" s="162">
        <f>'Биланс на успех - природа'!D39</f>
        <v>0</v>
      </c>
      <c r="E39" s="133">
        <f>'Биланс на успех - природа'!E39</f>
        <v>0</v>
      </c>
      <c r="F39" s="160"/>
    </row>
    <row r="40" spans="1:6" ht="18" customHeight="1" thickTop="1" thickBot="1" x14ac:dyDescent="0.25">
      <c r="A40" s="158" t="s">
        <v>348</v>
      </c>
      <c r="B40" s="161" t="s">
        <v>353</v>
      </c>
      <c r="C40" s="162">
        <f>'Биланс на успех - природа'!C40</f>
        <v>0</v>
      </c>
      <c r="D40" s="162">
        <f>'Биланс на успех - природа'!D40</f>
        <v>0</v>
      </c>
      <c r="E40" s="133">
        <f>'Биланс на успех - природа'!E40</f>
        <v>0</v>
      </c>
      <c r="F40" s="160"/>
    </row>
    <row r="41" spans="1:6" ht="18" customHeight="1" thickTop="1" thickBot="1" x14ac:dyDescent="0.25">
      <c r="A41" s="158">
        <v>23</v>
      </c>
      <c r="B41" s="164" t="s">
        <v>354</v>
      </c>
      <c r="C41" s="129">
        <f>'Биланс на успех - природа'!C41</f>
        <v>-10758</v>
      </c>
      <c r="D41" s="129">
        <f>'Биланс на успех - природа'!D41</f>
        <v>-17429</v>
      </c>
      <c r="E41" s="129">
        <f>'Биланс на успех - природа'!E41</f>
        <v>162.00966722439114</v>
      </c>
      <c r="F41" s="160"/>
    </row>
    <row r="42" spans="1:6" ht="18" customHeight="1" thickTop="1" thickBot="1" x14ac:dyDescent="0.25">
      <c r="A42" s="158">
        <v>24</v>
      </c>
      <c r="B42" s="161" t="s">
        <v>355</v>
      </c>
      <c r="C42" s="162">
        <f>'Биланс на успех - природа'!C42</f>
        <v>0</v>
      </c>
      <c r="D42" s="162">
        <f>'Биланс на успех - природа'!D42</f>
        <v>0</v>
      </c>
      <c r="E42" s="133">
        <f>'Биланс на успех - природа'!E42</f>
        <v>0</v>
      </c>
      <c r="F42" s="160"/>
    </row>
    <row r="43" spans="1:6" ht="18" customHeight="1" thickTop="1" thickBot="1" x14ac:dyDescent="0.25">
      <c r="A43" s="158">
        <v>25</v>
      </c>
      <c r="B43" s="164" t="s">
        <v>16</v>
      </c>
      <c r="C43" s="129">
        <f>'Биланс на успех - природа'!C43</f>
        <v>-10758</v>
      </c>
      <c r="D43" s="129">
        <f>'Биланс на успех - природа'!D43</f>
        <v>-17429</v>
      </c>
      <c r="E43" s="129">
        <f>'Биланс на успех - природа'!E43</f>
        <v>162.00966722439114</v>
      </c>
      <c r="F43" s="160"/>
    </row>
    <row r="44" spans="1:6" ht="18" customHeight="1" thickTop="1" thickBot="1" x14ac:dyDescent="0.25">
      <c r="A44" s="158">
        <v>26</v>
      </c>
      <c r="B44" s="165" t="s">
        <v>17</v>
      </c>
      <c r="C44" s="162">
        <f>'Биланс на успех - природа'!C44</f>
        <v>0</v>
      </c>
      <c r="D44" s="162">
        <f>'Биланс на успех - природа'!D44</f>
        <v>0</v>
      </c>
      <c r="E44" s="133">
        <f>'Биланс на успех - природа'!E44</f>
        <v>0</v>
      </c>
      <c r="F44" s="160"/>
    </row>
    <row r="45" spans="1:6" ht="18" customHeight="1" thickTop="1" thickBot="1" x14ac:dyDescent="0.25">
      <c r="A45" s="158">
        <v>27</v>
      </c>
      <c r="B45" s="164" t="s">
        <v>356</v>
      </c>
      <c r="C45" s="129">
        <f>'Биланс на успех - природа'!C45</f>
        <v>-10758</v>
      </c>
      <c r="D45" s="129">
        <f>'Биланс на успех - природа'!D45</f>
        <v>-17429</v>
      </c>
      <c r="E45" s="129">
        <f>'Биланс на успех - природа'!E45</f>
        <v>162.00966722439114</v>
      </c>
      <c r="F45" s="160"/>
    </row>
    <row r="46" spans="1:6" ht="18" customHeight="1" thickTop="1" thickBot="1" x14ac:dyDescent="0.25">
      <c r="A46" s="158">
        <v>28</v>
      </c>
      <c r="B46" s="165" t="s">
        <v>10</v>
      </c>
      <c r="C46" s="162">
        <f>'Биланс на успех - природа'!C46</f>
        <v>0</v>
      </c>
      <c r="D46" s="162">
        <f>'Биланс на успех - природа'!D46</f>
        <v>0</v>
      </c>
      <c r="E46" s="133">
        <f>'Биланс на успех - природа'!E46</f>
        <v>0</v>
      </c>
      <c r="F46" s="160"/>
    </row>
    <row r="47" spans="1:6" ht="14.25" thickTop="1" thickBot="1" x14ac:dyDescent="0.25">
      <c r="A47" s="158">
        <v>29</v>
      </c>
      <c r="B47" s="164" t="s">
        <v>357</v>
      </c>
      <c r="C47" s="129">
        <f>'Биланс на успех - природа'!C47</f>
        <v>-10758</v>
      </c>
      <c r="D47" s="129">
        <f>'Биланс на успех - природа'!D47</f>
        <v>-17429</v>
      </c>
      <c r="E47" s="129">
        <f>'Биланс на успех - природа'!E47</f>
        <v>162.00966722439114</v>
      </c>
    </row>
    <row r="48" spans="1:6" ht="14.25" thickTop="1" thickBot="1" x14ac:dyDescent="0.25">
      <c r="A48" s="158">
        <v>30</v>
      </c>
      <c r="B48" s="161" t="s">
        <v>358</v>
      </c>
      <c r="C48" s="162">
        <f>'Биланс на успех - природа'!C48</f>
        <v>0</v>
      </c>
      <c r="D48" s="162">
        <f>'Биланс на успех - природа'!D48</f>
        <v>0</v>
      </c>
      <c r="E48" s="133">
        <f>'Биланс на успех - природа'!E48</f>
        <v>0</v>
      </c>
    </row>
    <row r="49" spans="1:5" ht="14.25" thickTop="1" thickBot="1" x14ac:dyDescent="0.25">
      <c r="A49" s="158">
        <v>31</v>
      </c>
      <c r="B49" s="164" t="s">
        <v>359</v>
      </c>
      <c r="C49" s="129">
        <f>'Биланс на успех - природа'!C49</f>
        <v>-10758</v>
      </c>
      <c r="D49" s="129">
        <f>'Биланс на успех - природа'!D49</f>
        <v>-17429</v>
      </c>
      <c r="E49" s="129">
        <f>'Биланс на успех - природа'!E49</f>
        <v>162.00966722439114</v>
      </c>
    </row>
    <row r="50" spans="1:5" ht="13.5" thickTop="1" x14ac:dyDescent="0.2">
      <c r="A50" s="167"/>
      <c r="B50" s="167"/>
      <c r="C50" s="167"/>
      <c r="D50" s="167"/>
      <c r="E50" s="167"/>
    </row>
    <row r="51" spans="1:5" x14ac:dyDescent="0.2">
      <c r="A51" s="167"/>
      <c r="B51" s="167"/>
      <c r="C51" s="167"/>
      <c r="D51" s="167"/>
      <c r="E51" s="167"/>
    </row>
    <row r="52" spans="1:5" x14ac:dyDescent="0.2">
      <c r="A52" s="167"/>
      <c r="B52" s="167"/>
      <c r="C52" s="167"/>
      <c r="D52" s="167"/>
      <c r="E52" s="167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0" customWidth="1"/>
    <col min="2" max="2" width="15.28515625" style="160" customWidth="1"/>
    <col min="3" max="3" width="13.5703125" style="160" customWidth="1"/>
    <col min="4" max="4" width="12.7109375" style="160" customWidth="1"/>
    <col min="5" max="16384" width="9.140625" style="160"/>
  </cols>
  <sheetData>
    <row r="1" spans="1:7" x14ac:dyDescent="0.2">
      <c r="A1" s="144"/>
      <c r="B1" s="144"/>
      <c r="C1" s="144"/>
      <c r="D1" s="144"/>
      <c r="E1" s="168"/>
    </row>
    <row r="2" spans="1:7" ht="12" customHeight="1" x14ac:dyDescent="0.2">
      <c r="A2" s="146" t="s">
        <v>28</v>
      </c>
      <c r="B2" s="256" t="str">
        <f>'ФИ-Почетна'!$C$18</f>
        <v>СКОВИН АД СКОПЈЕ</v>
      </c>
      <c r="C2" s="257"/>
      <c r="D2" s="257"/>
      <c r="E2" s="168"/>
    </row>
    <row r="3" spans="1:7" ht="12" customHeight="1" x14ac:dyDescent="0.2">
      <c r="A3" s="146" t="s">
        <v>30</v>
      </c>
      <c r="B3" s="169" t="str">
        <f>'ФИ-Почетна'!$C$22</f>
        <v>01.01 - 30.06</v>
      </c>
      <c r="C3" s="170" t="s">
        <v>325</v>
      </c>
      <c r="D3" s="171">
        <f>'ФИ-Почетна'!$C$23</f>
        <v>2020</v>
      </c>
      <c r="E3" s="168"/>
    </row>
    <row r="4" spans="1:7" ht="12" customHeight="1" x14ac:dyDescent="0.2">
      <c r="A4" s="150" t="s">
        <v>239</v>
      </c>
      <c r="B4" s="151" t="str">
        <f>'ФИ-Почетна'!$C$20</f>
        <v>не</v>
      </c>
      <c r="C4" s="144"/>
      <c r="D4" s="144"/>
      <c r="E4" s="168"/>
    </row>
    <row r="5" spans="1:7" ht="24" customHeight="1" x14ac:dyDescent="0.2">
      <c r="A5" s="258" t="s">
        <v>112</v>
      </c>
      <c r="B5" s="258"/>
      <c r="C5" s="258"/>
      <c r="D5" s="144"/>
      <c r="E5" s="168"/>
      <c r="F5" s="168"/>
      <c r="G5" s="168"/>
    </row>
    <row r="6" spans="1:7" ht="12" customHeight="1" thickBot="1" x14ac:dyDescent="0.25">
      <c r="A6" s="172"/>
      <c r="B6" s="144"/>
      <c r="C6" s="259" t="s">
        <v>35</v>
      </c>
      <c r="D6" s="259"/>
      <c r="E6" s="168"/>
      <c r="F6" s="168"/>
      <c r="G6" s="168"/>
    </row>
    <row r="7" spans="1:7" s="175" customFormat="1" ht="32.25" customHeight="1" thickTop="1" thickBot="1" x14ac:dyDescent="0.25">
      <c r="A7" s="173" t="s">
        <v>34</v>
      </c>
      <c r="B7" s="173" t="s">
        <v>25</v>
      </c>
      <c r="C7" s="173" t="s">
        <v>26</v>
      </c>
      <c r="D7" s="173" t="s">
        <v>29</v>
      </c>
      <c r="E7" s="174"/>
      <c r="F7" s="174"/>
      <c r="G7" s="174"/>
    </row>
    <row r="8" spans="1:7" ht="15.75" customHeight="1" thickTop="1" thickBot="1" x14ac:dyDescent="0.25">
      <c r="A8" s="176" t="s">
        <v>37</v>
      </c>
      <c r="B8" s="177">
        <f>'Паричен тек'!B9</f>
        <v>-76747</v>
      </c>
      <c r="C8" s="177">
        <f>'Паричен тек'!C9</f>
        <v>225277</v>
      </c>
      <c r="D8" s="177">
        <f>'Паричен тек'!D9</f>
        <v>-293.53199473595055</v>
      </c>
      <c r="E8" s="168"/>
      <c r="F8" s="168"/>
      <c r="G8" s="168"/>
    </row>
    <row r="9" spans="1:7" ht="17.25" customHeight="1" thickTop="1" thickBot="1" x14ac:dyDescent="0.25">
      <c r="A9" s="178" t="s">
        <v>38</v>
      </c>
      <c r="B9" s="179">
        <f>'Паричен тек'!B10</f>
        <v>-10758</v>
      </c>
      <c r="C9" s="179">
        <f>'Паричен тек'!C10</f>
        <v>-17429</v>
      </c>
      <c r="D9" s="179">
        <f>'Паричен тек'!D10</f>
        <v>162.00966722439114</v>
      </c>
      <c r="E9" s="168"/>
      <c r="F9" s="168"/>
      <c r="G9" s="168"/>
    </row>
    <row r="10" spans="1:7" ht="16.5" customHeight="1" thickTop="1" thickBot="1" x14ac:dyDescent="0.25">
      <c r="A10" s="180" t="s">
        <v>39</v>
      </c>
      <c r="B10" s="181">
        <f>'Паричен тек'!B11</f>
        <v>0</v>
      </c>
      <c r="C10" s="181">
        <f>'Паричен тек'!C11</f>
        <v>0</v>
      </c>
      <c r="D10" s="181">
        <f>'Паричен тек'!D11</f>
        <v>0</v>
      </c>
      <c r="E10" s="168"/>
    </row>
    <row r="11" spans="1:7" ht="16.5" customHeight="1" thickTop="1" thickBot="1" x14ac:dyDescent="0.25">
      <c r="A11" s="180" t="s">
        <v>40</v>
      </c>
      <c r="B11" s="181">
        <f>'Паричен тек'!B12</f>
        <v>6116</v>
      </c>
      <c r="C11" s="181">
        <f>'Паричен тек'!C12</f>
        <v>3103</v>
      </c>
      <c r="D11" s="181">
        <f>'Паричен тек'!D12</f>
        <v>50.735775016350559</v>
      </c>
      <c r="E11" s="168"/>
    </row>
    <row r="12" spans="1:7" ht="16.5" customHeight="1" thickTop="1" thickBot="1" x14ac:dyDescent="0.25">
      <c r="A12" s="180" t="s">
        <v>69</v>
      </c>
      <c r="B12" s="181">
        <f>'Паричен тек'!B13</f>
        <v>0</v>
      </c>
      <c r="C12" s="181">
        <f>'Паричен тек'!C13</f>
        <v>0</v>
      </c>
      <c r="D12" s="181">
        <f>'Паричен тек'!D13</f>
        <v>0</v>
      </c>
      <c r="E12" s="168"/>
    </row>
    <row r="13" spans="1:7" ht="16.5" customHeight="1" thickTop="1" thickBot="1" x14ac:dyDescent="0.25">
      <c r="A13" s="180" t="s">
        <v>70</v>
      </c>
      <c r="B13" s="181">
        <f>'Паричен тек'!B14</f>
        <v>-13502</v>
      </c>
      <c r="C13" s="181">
        <f>'Паричен тек'!C14</f>
        <v>4716</v>
      </c>
      <c r="D13" s="181">
        <f>'Паричен тек'!D14</f>
        <v>-34.92815879129018</v>
      </c>
      <c r="E13" s="168"/>
    </row>
    <row r="14" spans="1:7" ht="16.5" customHeight="1" thickTop="1" thickBot="1" x14ac:dyDescent="0.25">
      <c r="A14" s="180" t="s">
        <v>71</v>
      </c>
      <c r="B14" s="181">
        <f>'Паричен тек'!B15</f>
        <v>11895</v>
      </c>
      <c r="C14" s="181">
        <f>'Паричен тек'!C15</f>
        <v>-121552</v>
      </c>
      <c r="D14" s="181">
        <f>'Паричен тек'!D15</f>
        <v>-1021.8747372845734</v>
      </c>
      <c r="E14" s="168"/>
    </row>
    <row r="15" spans="1:7" ht="16.5" customHeight="1" thickTop="1" thickBot="1" x14ac:dyDescent="0.25">
      <c r="A15" s="180" t="s">
        <v>72</v>
      </c>
      <c r="B15" s="181">
        <f>'Паричен тек'!B16</f>
        <v>0</v>
      </c>
      <c r="C15" s="181">
        <f>'Паричен тек'!C16</f>
        <v>0</v>
      </c>
      <c r="D15" s="181">
        <f>'Паричен тек'!D16</f>
        <v>0</v>
      </c>
      <c r="E15" s="168"/>
    </row>
    <row r="16" spans="1:7" ht="16.5" customHeight="1" thickTop="1" thickBot="1" x14ac:dyDescent="0.25">
      <c r="A16" s="180" t="s">
        <v>73</v>
      </c>
      <c r="B16" s="181">
        <f>'Паричен тек'!B17</f>
        <v>2215</v>
      </c>
      <c r="C16" s="181">
        <f>'Паричен тек'!C17</f>
        <v>58</v>
      </c>
      <c r="D16" s="181">
        <f>'Паричен тек'!D17</f>
        <v>2.6185101580135437</v>
      </c>
      <c r="E16" s="168"/>
    </row>
    <row r="17" spans="1:5" ht="16.5" customHeight="1" thickTop="1" thickBot="1" x14ac:dyDescent="0.25">
      <c r="A17" s="180" t="s">
        <v>223</v>
      </c>
      <c r="B17" s="181">
        <f>'Паричен тек'!B18</f>
        <v>33</v>
      </c>
      <c r="C17" s="181">
        <f>'Паричен тек'!C18</f>
        <v>0</v>
      </c>
      <c r="D17" s="181">
        <f>'Паричен тек'!D18</f>
        <v>0</v>
      </c>
      <c r="E17" s="168"/>
    </row>
    <row r="18" spans="1:5" ht="16.5" customHeight="1" thickTop="1" thickBot="1" x14ac:dyDescent="0.25">
      <c r="A18" s="180" t="s">
        <v>74</v>
      </c>
      <c r="B18" s="181">
        <f>'Паричен тек'!B19</f>
        <v>57625</v>
      </c>
      <c r="C18" s="181">
        <f>'Паричен тек'!C19</f>
        <v>-117276</v>
      </c>
      <c r="D18" s="181">
        <f>'Паричен тек'!D19</f>
        <v>-203.51583514099784</v>
      </c>
      <c r="E18" s="168"/>
    </row>
    <row r="19" spans="1:5" ht="16.5" customHeight="1" thickTop="1" thickBot="1" x14ac:dyDescent="0.25">
      <c r="A19" s="180" t="s">
        <v>75</v>
      </c>
      <c r="B19" s="181">
        <f>'Паричен тек'!B20</f>
        <v>0</v>
      </c>
      <c r="C19" s="181">
        <f>'Паричен тек'!C20</f>
        <v>0</v>
      </c>
      <c r="D19" s="181">
        <f>'Паричен тек'!D20</f>
        <v>0</v>
      </c>
      <c r="E19" s="168"/>
    </row>
    <row r="20" spans="1:5" ht="16.5" customHeight="1" thickTop="1" thickBot="1" x14ac:dyDescent="0.25">
      <c r="A20" s="180" t="s">
        <v>91</v>
      </c>
      <c r="B20" s="181">
        <f>'Паричен тек'!B21</f>
        <v>1607</v>
      </c>
      <c r="C20" s="181">
        <f>'Паричен тек'!C21</f>
        <v>463124</v>
      </c>
      <c r="D20" s="181">
        <f>'Паричен тек'!D21</f>
        <v>28819.166148102056</v>
      </c>
      <c r="E20" s="168"/>
    </row>
    <row r="21" spans="1:5" ht="16.5" customHeight="1" thickTop="1" thickBot="1" x14ac:dyDescent="0.25">
      <c r="A21" s="180" t="s">
        <v>222</v>
      </c>
      <c r="B21" s="181">
        <f>'Паричен тек'!B22</f>
        <v>0</v>
      </c>
      <c r="C21" s="181">
        <f>'Паричен тек'!C22</f>
        <v>0</v>
      </c>
      <c r="D21" s="181">
        <f>'Паричен тек'!D22</f>
        <v>0</v>
      </c>
      <c r="E21" s="168"/>
    </row>
    <row r="22" spans="1:5" ht="16.5" customHeight="1" thickTop="1" thickBot="1" x14ac:dyDescent="0.25">
      <c r="A22" s="180" t="s">
        <v>76</v>
      </c>
      <c r="B22" s="181">
        <f>'Паричен тек'!B23</f>
        <v>0</v>
      </c>
      <c r="C22" s="181">
        <f>'Паричен тек'!C23</f>
        <v>0</v>
      </c>
      <c r="D22" s="181">
        <f>'Паричен тек'!D23</f>
        <v>0</v>
      </c>
      <c r="E22" s="168"/>
    </row>
    <row r="23" spans="1:5" ht="16.5" customHeight="1" thickTop="1" thickBot="1" x14ac:dyDescent="0.25">
      <c r="A23" s="180" t="s">
        <v>77</v>
      </c>
      <c r="B23" s="181">
        <f>'Паричен тек'!B24</f>
        <v>0</v>
      </c>
      <c r="C23" s="181">
        <f>'Паричен тек'!C24</f>
        <v>0</v>
      </c>
      <c r="D23" s="181">
        <f>'Паричен тек'!D24</f>
        <v>0</v>
      </c>
      <c r="E23" s="168"/>
    </row>
    <row r="24" spans="1:5" ht="16.5" customHeight="1" thickTop="1" thickBot="1" x14ac:dyDescent="0.25">
      <c r="A24" s="180" t="s">
        <v>41</v>
      </c>
      <c r="B24" s="181">
        <f>'Паричен тек'!B25</f>
        <v>0</v>
      </c>
      <c r="C24" s="181">
        <f>'Паричен тек'!C25</f>
        <v>0</v>
      </c>
      <c r="D24" s="181">
        <f>'Паричен тек'!D25</f>
        <v>0</v>
      </c>
      <c r="E24" s="168"/>
    </row>
    <row r="25" spans="1:5" ht="16.5" customHeight="1" thickTop="1" thickBot="1" x14ac:dyDescent="0.25">
      <c r="A25" s="180" t="s">
        <v>78</v>
      </c>
      <c r="B25" s="181">
        <f>'Паричен тек'!B26</f>
        <v>0</v>
      </c>
      <c r="C25" s="181">
        <f>'Паричен тек'!C26</f>
        <v>10533</v>
      </c>
      <c r="D25" s="181">
        <f>'Паричен тек'!D26</f>
        <v>0</v>
      </c>
      <c r="E25" s="168"/>
    </row>
    <row r="26" spans="1:5" ht="16.5" customHeight="1" thickTop="1" thickBot="1" x14ac:dyDescent="0.25">
      <c r="A26" s="180" t="s">
        <v>79</v>
      </c>
      <c r="B26" s="181">
        <f>'Паричен тек'!B27</f>
        <v>0</v>
      </c>
      <c r="C26" s="181">
        <f>'Паричен тек'!C27</f>
        <v>0</v>
      </c>
      <c r="D26" s="181">
        <f>'Паричен тек'!D27</f>
        <v>0</v>
      </c>
      <c r="E26" s="168"/>
    </row>
    <row r="27" spans="1:5" ht="16.5" customHeight="1" thickTop="1" thickBot="1" x14ac:dyDescent="0.25">
      <c r="A27" s="180" t="s">
        <v>84</v>
      </c>
      <c r="B27" s="181">
        <f>'Паричен тек'!B28</f>
        <v>0</v>
      </c>
      <c r="C27" s="181">
        <f>'Паричен тек'!C28</f>
        <v>0</v>
      </c>
      <c r="D27" s="181">
        <f>'Паричен тек'!D28</f>
        <v>0</v>
      </c>
      <c r="E27" s="168"/>
    </row>
    <row r="28" spans="1:5" ht="21.75" customHeight="1" thickTop="1" thickBot="1" x14ac:dyDescent="0.25">
      <c r="A28" s="176" t="s">
        <v>42</v>
      </c>
      <c r="B28" s="177">
        <f>'Паричен тек'!B29</f>
        <v>-332</v>
      </c>
      <c r="C28" s="177">
        <f>'Паричен тек'!C29</f>
        <v>119036</v>
      </c>
      <c r="D28" s="177">
        <f>'Паричен тек'!D29</f>
        <v>-35854.216867469884</v>
      </c>
      <c r="E28" s="168"/>
    </row>
    <row r="29" spans="1:5" ht="17.25" customHeight="1" thickTop="1" thickBot="1" x14ac:dyDescent="0.25">
      <c r="A29" s="180" t="s">
        <v>81</v>
      </c>
      <c r="B29" s="181">
        <f>'Паричен тек'!B30</f>
        <v>-566</v>
      </c>
      <c r="C29" s="181">
        <f>'Паричен тек'!C30</f>
        <v>0</v>
      </c>
      <c r="D29" s="181">
        <f>'Паричен тек'!D30</f>
        <v>0</v>
      </c>
      <c r="E29" s="168"/>
    </row>
    <row r="30" spans="1:5" ht="27.75" customHeight="1" thickTop="1" thickBot="1" x14ac:dyDescent="0.25">
      <c r="A30" s="180" t="s">
        <v>82</v>
      </c>
      <c r="B30" s="181">
        <f>'Паричен тек'!B31</f>
        <v>234</v>
      </c>
      <c r="C30" s="181">
        <f>'Паричен тек'!C31</f>
        <v>119036</v>
      </c>
      <c r="D30" s="181">
        <f>'Паричен тек'!D31</f>
        <v>50870.085470085469</v>
      </c>
      <c r="E30" s="168"/>
    </row>
    <row r="31" spans="1:5" ht="30.75" customHeight="1" thickTop="1" thickBot="1" x14ac:dyDescent="0.25">
      <c r="A31" s="180" t="s">
        <v>95</v>
      </c>
      <c r="B31" s="181">
        <f>'Паричен тек'!B32</f>
        <v>0</v>
      </c>
      <c r="C31" s="181">
        <f>'Паричен тек'!C32</f>
        <v>0</v>
      </c>
      <c r="D31" s="181">
        <f>'Паричен тек'!D32</f>
        <v>0</v>
      </c>
      <c r="E31" s="168"/>
    </row>
    <row r="32" spans="1:5" ht="27.75" customHeight="1" thickTop="1" thickBot="1" x14ac:dyDescent="0.25">
      <c r="A32" s="180" t="s">
        <v>96</v>
      </c>
      <c r="B32" s="181">
        <f>'Паричен тек'!B33</f>
        <v>0</v>
      </c>
      <c r="C32" s="181">
        <f>'Паричен тек'!C33</f>
        <v>0</v>
      </c>
      <c r="D32" s="181">
        <f>'Паричен тек'!D33</f>
        <v>0</v>
      </c>
      <c r="E32" s="168"/>
    </row>
    <row r="33" spans="1:5" ht="30" customHeight="1" thickTop="1" thickBot="1" x14ac:dyDescent="0.25">
      <c r="A33" s="180" t="s">
        <v>105</v>
      </c>
      <c r="B33" s="181">
        <f>'Паричен тек'!B34</f>
        <v>0</v>
      </c>
      <c r="C33" s="181">
        <f>'Паричен тек'!C34</f>
        <v>0</v>
      </c>
      <c r="D33" s="181">
        <f>'Паричен тек'!D34</f>
        <v>0</v>
      </c>
      <c r="E33" s="168"/>
    </row>
    <row r="34" spans="1:5" ht="31.5" customHeight="1" thickTop="1" thickBot="1" x14ac:dyDescent="0.25">
      <c r="A34" s="180" t="s">
        <v>106</v>
      </c>
      <c r="B34" s="181">
        <f>'Паричен тек'!B35</f>
        <v>0</v>
      </c>
      <c r="C34" s="181">
        <f>'Паричен тек'!C35</f>
        <v>0</v>
      </c>
      <c r="D34" s="181">
        <f>'Паричен тек'!D35</f>
        <v>0</v>
      </c>
      <c r="E34" s="168"/>
    </row>
    <row r="35" spans="1:5" ht="16.5" customHeight="1" thickTop="1" thickBot="1" x14ac:dyDescent="0.25">
      <c r="A35" s="180" t="s">
        <v>76</v>
      </c>
      <c r="B35" s="181">
        <f>'Паричен тек'!B36</f>
        <v>0</v>
      </c>
      <c r="C35" s="181">
        <f>'Паричен тек'!C36</f>
        <v>0</v>
      </c>
      <c r="D35" s="181">
        <f>'Паричен тек'!D36</f>
        <v>0</v>
      </c>
      <c r="E35" s="168"/>
    </row>
    <row r="36" spans="1:5" ht="16.5" customHeight="1" thickTop="1" thickBot="1" x14ac:dyDescent="0.25">
      <c r="A36" s="180" t="s">
        <v>77</v>
      </c>
      <c r="B36" s="181">
        <f>'Паричен тек'!B37</f>
        <v>0</v>
      </c>
      <c r="C36" s="181">
        <f>'Паричен тек'!C37</f>
        <v>0</v>
      </c>
      <c r="D36" s="181">
        <f>'Паричен тек'!D37</f>
        <v>0</v>
      </c>
      <c r="E36" s="168"/>
    </row>
    <row r="37" spans="1:5" ht="16.5" customHeight="1" thickTop="1" thickBot="1" x14ac:dyDescent="0.25">
      <c r="A37" s="180" t="s">
        <v>83</v>
      </c>
      <c r="B37" s="181">
        <f>'Паричен тек'!B38</f>
        <v>0</v>
      </c>
      <c r="C37" s="181">
        <f>'Паричен тек'!C38</f>
        <v>0</v>
      </c>
      <c r="D37" s="181">
        <f>'Паричен тек'!D38</f>
        <v>0</v>
      </c>
      <c r="E37" s="168"/>
    </row>
    <row r="38" spans="1:5" ht="16.5" customHeight="1" thickTop="1" thickBot="1" x14ac:dyDescent="0.25">
      <c r="A38" s="176" t="s">
        <v>43</v>
      </c>
      <c r="B38" s="177">
        <f>'Паричен тек'!B39</f>
        <v>76980</v>
      </c>
      <c r="C38" s="177">
        <f>'Паричен тек'!C39</f>
        <v>-358757</v>
      </c>
      <c r="D38" s="177">
        <f>'Паричен тек'!D39</f>
        <v>-466.03923096908284</v>
      </c>
      <c r="E38" s="168"/>
    </row>
    <row r="39" spans="1:5" ht="16.5" customHeight="1" thickTop="1" thickBot="1" x14ac:dyDescent="0.25">
      <c r="A39" s="180" t="s">
        <v>85</v>
      </c>
      <c r="B39" s="181">
        <f>'Паричен тек'!B40</f>
        <v>0</v>
      </c>
      <c r="C39" s="181">
        <f>'Паричен тек'!C40</f>
        <v>0</v>
      </c>
      <c r="D39" s="181">
        <f>'Паричен тек'!D40</f>
        <v>0</v>
      </c>
      <c r="E39" s="168"/>
    </row>
    <row r="40" spans="1:5" ht="16.5" customHeight="1" thickTop="1" thickBot="1" x14ac:dyDescent="0.25">
      <c r="A40" s="180" t="s">
        <v>86</v>
      </c>
      <c r="B40" s="181">
        <f>'Паричен тек'!B41</f>
        <v>0</v>
      </c>
      <c r="C40" s="181">
        <f>'Паричен тек'!C41</f>
        <v>0</v>
      </c>
      <c r="D40" s="181">
        <f>'Паричен тек'!D41</f>
        <v>0</v>
      </c>
      <c r="E40" s="168"/>
    </row>
    <row r="41" spans="1:5" ht="30.75" customHeight="1" thickTop="1" thickBot="1" x14ac:dyDescent="0.25">
      <c r="A41" s="180" t="s">
        <v>88</v>
      </c>
      <c r="B41" s="181">
        <f>'Паричен тек'!B42</f>
        <v>76980</v>
      </c>
      <c r="C41" s="181">
        <f>'Паричен тек'!C42</f>
        <v>-358757</v>
      </c>
      <c r="D41" s="181">
        <f>'Паричен тек'!D42</f>
        <v>-466.03923096908284</v>
      </c>
      <c r="E41" s="168"/>
    </row>
    <row r="42" spans="1:5" ht="16.5" customHeight="1" thickTop="1" thickBot="1" x14ac:dyDescent="0.25">
      <c r="A42" s="180" t="s">
        <v>90</v>
      </c>
      <c r="B42" s="181">
        <f>'Паричен тек'!B43</f>
        <v>0</v>
      </c>
      <c r="C42" s="181">
        <f>'Паричен тек'!C43</f>
        <v>0</v>
      </c>
      <c r="D42" s="181">
        <f>'Паричен тек'!D43</f>
        <v>0</v>
      </c>
      <c r="E42" s="168"/>
    </row>
    <row r="43" spans="1:5" ht="16.5" customHeight="1" thickTop="1" thickBot="1" x14ac:dyDescent="0.25">
      <c r="A43" s="180" t="s">
        <v>87</v>
      </c>
      <c r="B43" s="181">
        <f>'Паричен тек'!B44</f>
        <v>0</v>
      </c>
      <c r="C43" s="181">
        <f>'Паричен тек'!C44</f>
        <v>0</v>
      </c>
      <c r="D43" s="181">
        <f>'Паричен тек'!D44</f>
        <v>0</v>
      </c>
      <c r="E43" s="168"/>
    </row>
    <row r="44" spans="1:5" ht="16.5" customHeight="1" thickTop="1" thickBot="1" x14ac:dyDescent="0.25">
      <c r="A44" s="180" t="s">
        <v>44</v>
      </c>
      <c r="B44" s="181">
        <f>'Паричен тек'!B45</f>
        <v>0</v>
      </c>
      <c r="C44" s="181">
        <f>'Паричен тек'!C45</f>
        <v>0</v>
      </c>
      <c r="D44" s="181">
        <f>'Паричен тек'!D45</f>
        <v>0</v>
      </c>
      <c r="E44" s="168"/>
    </row>
    <row r="45" spans="1:5" ht="27.75" customHeight="1" thickTop="1" thickBot="1" x14ac:dyDescent="0.25">
      <c r="A45" s="180" t="s">
        <v>89</v>
      </c>
      <c r="B45" s="181">
        <f>'Паричен тек'!B46</f>
        <v>0</v>
      </c>
      <c r="C45" s="181">
        <f>'Паричен тек'!C46</f>
        <v>0</v>
      </c>
      <c r="D45" s="181">
        <f>'Паричен тек'!D46</f>
        <v>0</v>
      </c>
      <c r="E45" s="168"/>
    </row>
    <row r="46" spans="1:5" ht="16.5" customHeight="1" thickTop="1" thickBot="1" x14ac:dyDescent="0.25">
      <c r="A46" s="176" t="s">
        <v>45</v>
      </c>
      <c r="B46" s="177">
        <f>'Паричен тек'!B47</f>
        <v>-99</v>
      </c>
      <c r="C46" s="177">
        <f>'Паричен тек'!C47</f>
        <v>-14444</v>
      </c>
      <c r="D46" s="177">
        <f>'Паричен тек'!D47</f>
        <v>14589.898989898989</v>
      </c>
      <c r="E46" s="168"/>
    </row>
    <row r="47" spans="1:5" ht="16.5" customHeight="1" thickTop="1" thickBot="1" x14ac:dyDescent="0.25">
      <c r="A47" s="180" t="s">
        <v>46</v>
      </c>
      <c r="B47" s="181">
        <f>'Паричен тек'!B48</f>
        <v>911</v>
      </c>
      <c r="C47" s="181">
        <f>'Паричен тек'!C48</f>
        <v>17733</v>
      </c>
      <c r="D47" s="181">
        <f>'Паричен тек'!D48</f>
        <v>1946.5422612513721</v>
      </c>
      <c r="E47" s="168"/>
    </row>
    <row r="48" spans="1:5" ht="16.5" customHeight="1" thickTop="1" thickBot="1" x14ac:dyDescent="0.25">
      <c r="A48" s="176" t="s">
        <v>225</v>
      </c>
      <c r="B48" s="177">
        <f>'Паричен тек'!B49</f>
        <v>812</v>
      </c>
      <c r="C48" s="177">
        <f>'Паричен тек'!C49</f>
        <v>3290</v>
      </c>
      <c r="D48" s="177">
        <f>'Паричен тек'!D49</f>
        <v>405.17241379310349</v>
      </c>
      <c r="E48" s="168"/>
    </row>
    <row r="49" spans="1:5" ht="13.5" thickTop="1" x14ac:dyDescent="0.2">
      <c r="A49" s="182"/>
      <c r="B49" s="144"/>
      <c r="C49" s="144"/>
      <c r="D49" s="144"/>
      <c r="E49" s="168"/>
    </row>
    <row r="50" spans="1:5" x14ac:dyDescent="0.2">
      <c r="A50" s="144"/>
      <c r="B50" s="144"/>
      <c r="C50" s="144"/>
      <c r="D50" s="144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  <row r="53" spans="1:5" x14ac:dyDescent="0.2">
      <c r="A53" s="168"/>
      <c r="B53" s="168"/>
      <c r="C53" s="168"/>
      <c r="D53" s="168"/>
      <c r="E53" s="168"/>
    </row>
    <row r="54" spans="1:5" x14ac:dyDescent="0.2">
      <c r="A54" s="168"/>
      <c r="B54" s="168"/>
      <c r="C54" s="168"/>
      <c r="D54" s="168"/>
      <c r="E54" s="168"/>
    </row>
    <row r="55" spans="1:5" x14ac:dyDescent="0.2">
      <c r="A55" s="168"/>
      <c r="B55" s="168"/>
      <c r="C55" s="168"/>
      <c r="D55" s="168"/>
      <c r="E55" s="168"/>
    </row>
    <row r="56" spans="1:5" x14ac:dyDescent="0.2">
      <c r="A56" s="168"/>
      <c r="B56" s="168"/>
      <c r="C56" s="168"/>
      <c r="D56" s="168"/>
      <c r="E56" s="168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5" customWidth="1"/>
    <col min="2" max="2" width="12" style="145" customWidth="1"/>
    <col min="3" max="3" width="10.5703125" style="145" customWidth="1"/>
    <col min="4" max="4" width="12.140625" style="145" customWidth="1"/>
    <col min="5" max="5" width="13.85546875" style="145" customWidth="1"/>
    <col min="6" max="6" width="10.7109375" style="145" customWidth="1"/>
    <col min="7" max="7" width="13.42578125" style="145" customWidth="1"/>
    <col min="8" max="16384" width="9.140625" style="145"/>
  </cols>
  <sheetData>
    <row r="1" spans="1:7" ht="15" customHeight="1" x14ac:dyDescent="0.2">
      <c r="A1" s="150" t="s">
        <v>239</v>
      </c>
      <c r="B1" s="183" t="str">
        <f>'ФИ-Почетна'!$C$20</f>
        <v>не</v>
      </c>
      <c r="C1" s="184"/>
      <c r="D1" s="184"/>
      <c r="E1" s="185" t="s">
        <v>30</v>
      </c>
      <c r="F1" s="264" t="str">
        <f>'ФИ-Почетна'!$C$22</f>
        <v>01.01 - 30.06</v>
      </c>
      <c r="G1" s="264"/>
    </row>
    <row r="2" spans="1:7" ht="12.75" customHeight="1" x14ac:dyDescent="0.2">
      <c r="A2" s="186" t="s">
        <v>136</v>
      </c>
      <c r="B2" s="266" t="str">
        <f>'ФИ-Почетна'!$C$18</f>
        <v>СКОВИН АД СКОПЈЕ</v>
      </c>
      <c r="C2" s="267"/>
      <c r="D2" s="267"/>
      <c r="E2" s="185" t="s">
        <v>325</v>
      </c>
      <c r="F2" s="265">
        <f>'ФИ-Почетна'!$C$23</f>
        <v>2020</v>
      </c>
      <c r="G2" s="265"/>
    </row>
    <row r="3" spans="1:7" ht="28.5" customHeight="1" x14ac:dyDescent="0.2">
      <c r="A3" s="262" t="s">
        <v>219</v>
      </c>
      <c r="B3" s="262"/>
      <c r="C3" s="262"/>
      <c r="D3" s="262"/>
      <c r="E3" s="262"/>
      <c r="F3" s="262"/>
      <c r="G3" s="262"/>
    </row>
    <row r="4" spans="1:7" ht="15.75" customHeight="1" x14ac:dyDescent="0.2">
      <c r="A4" s="184"/>
      <c r="B4" s="187"/>
      <c r="C4" s="187"/>
      <c r="D4" s="187"/>
      <c r="E4" s="184"/>
      <c r="F4" s="263" t="s">
        <v>35</v>
      </c>
      <c r="G4" s="263"/>
    </row>
    <row r="5" spans="1:7" ht="30" customHeight="1" x14ac:dyDescent="0.2">
      <c r="A5" s="260" t="s">
        <v>137</v>
      </c>
      <c r="B5" s="268" t="s">
        <v>230</v>
      </c>
      <c r="C5" s="268"/>
      <c r="D5" s="268"/>
      <c r="E5" s="268"/>
      <c r="F5" s="268" t="s">
        <v>140</v>
      </c>
      <c r="G5" s="268" t="s">
        <v>141</v>
      </c>
    </row>
    <row r="6" spans="1:7" s="189" customFormat="1" ht="27.75" customHeight="1" x14ac:dyDescent="0.2">
      <c r="A6" s="261"/>
      <c r="B6" s="188" t="s">
        <v>231</v>
      </c>
      <c r="C6" s="188" t="s">
        <v>138</v>
      </c>
      <c r="D6" s="188" t="s">
        <v>232</v>
      </c>
      <c r="E6" s="188" t="s">
        <v>139</v>
      </c>
      <c r="F6" s="268"/>
      <c r="G6" s="268"/>
    </row>
    <row r="7" spans="1:7" x14ac:dyDescent="0.2">
      <c r="A7" s="190" t="s">
        <v>157</v>
      </c>
      <c r="B7" s="191">
        <f>Капитал!B9</f>
        <v>228777</v>
      </c>
      <c r="C7" s="191">
        <f>Капитал!C9</f>
        <v>0</v>
      </c>
      <c r="D7" s="191">
        <f>Капитал!D9</f>
        <v>20285</v>
      </c>
      <c r="E7" s="191">
        <f>Капитал!E9</f>
        <v>-118723</v>
      </c>
      <c r="F7" s="191">
        <f>Капитал!F9</f>
        <v>0</v>
      </c>
      <c r="G7" s="192">
        <f>Капитал!G9</f>
        <v>130339</v>
      </c>
    </row>
    <row r="8" spans="1:7" x14ac:dyDescent="0.2">
      <c r="A8" s="193" t="s">
        <v>243</v>
      </c>
      <c r="B8" s="194">
        <f>Капитал!B10</f>
        <v>0</v>
      </c>
      <c r="C8" s="194">
        <f>Капитал!C10</f>
        <v>0</v>
      </c>
      <c r="D8" s="194">
        <f>Капитал!D10</f>
        <v>0</v>
      </c>
      <c r="E8" s="194">
        <f>Капитал!E10</f>
        <v>0</v>
      </c>
      <c r="F8" s="194">
        <f>Капитал!F10</f>
        <v>0</v>
      </c>
      <c r="G8" s="192">
        <f>Капитал!G10</f>
        <v>0</v>
      </c>
    </row>
    <row r="9" spans="1:7" x14ac:dyDescent="0.2">
      <c r="A9" s="193" t="s">
        <v>142</v>
      </c>
      <c r="B9" s="194">
        <f>Капитал!B11</f>
        <v>0</v>
      </c>
      <c r="C9" s="194">
        <f>Капитал!C11</f>
        <v>0</v>
      </c>
      <c r="D9" s="194">
        <f>Капитал!D11</f>
        <v>0</v>
      </c>
      <c r="E9" s="194">
        <f>Капитал!E11</f>
        <v>0</v>
      </c>
      <c r="F9" s="194">
        <f>Капитал!F11</f>
        <v>0</v>
      </c>
      <c r="G9" s="192">
        <f>Капитал!G11</f>
        <v>0</v>
      </c>
    </row>
    <row r="10" spans="1:7" x14ac:dyDescent="0.2">
      <c r="A10" s="193" t="s">
        <v>143</v>
      </c>
      <c r="B10" s="194">
        <f>Капитал!B12</f>
        <v>0</v>
      </c>
      <c r="C10" s="194">
        <f>Капитал!C12</f>
        <v>0</v>
      </c>
      <c r="D10" s="194">
        <f>Капитал!D12</f>
        <v>0</v>
      </c>
      <c r="E10" s="194">
        <f>Капитал!E12</f>
        <v>0</v>
      </c>
      <c r="F10" s="194">
        <f>Капитал!F12</f>
        <v>0</v>
      </c>
      <c r="G10" s="192">
        <f>Капитал!G12</f>
        <v>0</v>
      </c>
    </row>
    <row r="11" spans="1:7" x14ac:dyDescent="0.2">
      <c r="A11" s="193" t="s">
        <v>144</v>
      </c>
      <c r="B11" s="194">
        <f>Капитал!B13</f>
        <v>0</v>
      </c>
      <c r="C11" s="194">
        <f>Капитал!C13</f>
        <v>0</v>
      </c>
      <c r="D11" s="194">
        <f>Капитал!D13</f>
        <v>0</v>
      </c>
      <c r="E11" s="194">
        <f>Капитал!E13</f>
        <v>0</v>
      </c>
      <c r="F11" s="194">
        <f>Капитал!F13</f>
        <v>0</v>
      </c>
      <c r="G11" s="192">
        <f>Капитал!G13</f>
        <v>0</v>
      </c>
    </row>
    <row r="12" spans="1:7" x14ac:dyDescent="0.2">
      <c r="A12" s="193" t="s">
        <v>145</v>
      </c>
      <c r="B12" s="194">
        <f>Капитал!B14</f>
        <v>0</v>
      </c>
      <c r="C12" s="194">
        <f>Капитал!C14</f>
        <v>0</v>
      </c>
      <c r="D12" s="194">
        <f>Капитал!D14</f>
        <v>0</v>
      </c>
      <c r="E12" s="194">
        <f>Капитал!E14</f>
        <v>-121960</v>
      </c>
      <c r="F12" s="194">
        <f>Капитал!F14</f>
        <v>0</v>
      </c>
      <c r="G12" s="192">
        <f>Капитал!G14</f>
        <v>-121960</v>
      </c>
    </row>
    <row r="13" spans="1:7" x14ac:dyDescent="0.2">
      <c r="A13" s="193" t="s">
        <v>146</v>
      </c>
      <c r="B13" s="194">
        <f>Капитал!B15</f>
        <v>0</v>
      </c>
      <c r="C13" s="194">
        <f>Капитал!C15</f>
        <v>0</v>
      </c>
      <c r="D13" s="194">
        <f>Капитал!D15</f>
        <v>0</v>
      </c>
      <c r="E13" s="194">
        <f>Капитал!E15</f>
        <v>0</v>
      </c>
      <c r="F13" s="194">
        <f>Капитал!F15</f>
        <v>0</v>
      </c>
      <c r="G13" s="192">
        <f>Капитал!G15</f>
        <v>0</v>
      </c>
    </row>
    <row r="14" spans="1:7" ht="25.5" x14ac:dyDescent="0.2">
      <c r="A14" s="193" t="s">
        <v>233</v>
      </c>
      <c r="B14" s="194">
        <f>Капитал!B16</f>
        <v>0</v>
      </c>
      <c r="C14" s="194">
        <f>Капитал!C16</f>
        <v>0</v>
      </c>
      <c r="D14" s="194">
        <f>Капитал!D16</f>
        <v>0</v>
      </c>
      <c r="E14" s="194">
        <f>Капитал!E16</f>
        <v>0</v>
      </c>
      <c r="F14" s="194">
        <f>Капитал!F16</f>
        <v>0</v>
      </c>
      <c r="G14" s="192">
        <f>Капитал!G16</f>
        <v>0</v>
      </c>
    </row>
    <row r="15" spans="1:7" ht="25.5" x14ac:dyDescent="0.2">
      <c r="A15" s="193" t="s">
        <v>147</v>
      </c>
      <c r="B15" s="194">
        <f>Капитал!B17</f>
        <v>0</v>
      </c>
      <c r="C15" s="194">
        <f>Капитал!C17</f>
        <v>0</v>
      </c>
      <c r="D15" s="194">
        <f>Капитал!D17</f>
        <v>0</v>
      </c>
      <c r="E15" s="194">
        <f>Капитал!E17</f>
        <v>0</v>
      </c>
      <c r="F15" s="194">
        <f>Капитал!F17</f>
        <v>0</v>
      </c>
      <c r="G15" s="192">
        <f>Капитал!G17</f>
        <v>0</v>
      </c>
    </row>
    <row r="16" spans="1:7" x14ac:dyDescent="0.2">
      <c r="A16" s="193" t="s">
        <v>242</v>
      </c>
      <c r="B16" s="194">
        <f>Капитал!B18</f>
        <v>0</v>
      </c>
      <c r="C16" s="194">
        <f>Капитал!C18</f>
        <v>0</v>
      </c>
      <c r="D16" s="194">
        <f>Капитал!D18</f>
        <v>0</v>
      </c>
      <c r="E16" s="194">
        <f>Капитал!E18</f>
        <v>0</v>
      </c>
      <c r="F16" s="194">
        <f>Капитал!F18</f>
        <v>0</v>
      </c>
      <c r="G16" s="192">
        <f>Капитал!G18</f>
        <v>0</v>
      </c>
    </row>
    <row r="17" spans="1:7" x14ac:dyDescent="0.2">
      <c r="A17" s="193" t="s">
        <v>148</v>
      </c>
      <c r="B17" s="194">
        <f>Капитал!B19</f>
        <v>0</v>
      </c>
      <c r="C17" s="194">
        <f>Капитал!C19</f>
        <v>0</v>
      </c>
      <c r="D17" s="194">
        <f>Капитал!D19</f>
        <v>0</v>
      </c>
      <c r="E17" s="194">
        <f>Капитал!E19</f>
        <v>0</v>
      </c>
      <c r="F17" s="194">
        <f>Капитал!F19</f>
        <v>0</v>
      </c>
      <c r="G17" s="192">
        <f>Капитал!G19</f>
        <v>0</v>
      </c>
    </row>
    <row r="18" spans="1:7" x14ac:dyDescent="0.2">
      <c r="A18" s="193" t="s">
        <v>149</v>
      </c>
      <c r="B18" s="194">
        <f>Капитал!B20</f>
        <v>0</v>
      </c>
      <c r="C18" s="194">
        <f>Капитал!C20</f>
        <v>0</v>
      </c>
      <c r="D18" s="194">
        <f>Капитал!D20</f>
        <v>0</v>
      </c>
      <c r="E18" s="194">
        <f>Капитал!E20</f>
        <v>0</v>
      </c>
      <c r="F18" s="194">
        <f>Капитал!F20</f>
        <v>0</v>
      </c>
      <c r="G18" s="192">
        <f>Капитал!G20</f>
        <v>0</v>
      </c>
    </row>
    <row r="19" spans="1:7" ht="25.5" x14ac:dyDescent="0.2">
      <c r="A19" s="193" t="s">
        <v>150</v>
      </c>
      <c r="B19" s="194">
        <f>Капитал!B21</f>
        <v>0</v>
      </c>
      <c r="C19" s="194">
        <f>Капитал!C21</f>
        <v>0</v>
      </c>
      <c r="D19" s="194">
        <f>Капитал!D21</f>
        <v>0</v>
      </c>
      <c r="E19" s="194">
        <f>Капитал!E21</f>
        <v>0</v>
      </c>
      <c r="F19" s="194">
        <f>Капитал!F21</f>
        <v>0</v>
      </c>
      <c r="G19" s="192">
        <f>Капитал!G21</f>
        <v>0</v>
      </c>
    </row>
    <row r="20" spans="1:7" ht="25.5" x14ac:dyDescent="0.2">
      <c r="A20" s="193" t="s">
        <v>151</v>
      </c>
      <c r="B20" s="194">
        <f>Капитал!B22</f>
        <v>0</v>
      </c>
      <c r="C20" s="194">
        <f>Капитал!C22</f>
        <v>0</v>
      </c>
      <c r="D20" s="194">
        <f>Капитал!D22</f>
        <v>0</v>
      </c>
      <c r="E20" s="194">
        <f>Капитал!E22</f>
        <v>0</v>
      </c>
      <c r="F20" s="194">
        <f>Капитал!F22</f>
        <v>0</v>
      </c>
      <c r="G20" s="192">
        <f>Капитал!G22</f>
        <v>0</v>
      </c>
    </row>
    <row r="21" spans="1:7" x14ac:dyDescent="0.2">
      <c r="A21" s="193" t="s">
        <v>140</v>
      </c>
      <c r="B21" s="194">
        <f>Капитал!B23</f>
        <v>0</v>
      </c>
      <c r="C21" s="194">
        <f>Капитал!C23</f>
        <v>0</v>
      </c>
      <c r="D21" s="194">
        <f>Капитал!D23</f>
        <v>0</v>
      </c>
      <c r="E21" s="194">
        <f>Капитал!E23</f>
        <v>0</v>
      </c>
      <c r="F21" s="194">
        <f>Капитал!F23</f>
        <v>0</v>
      </c>
      <c r="G21" s="192">
        <f>Капитал!G23</f>
        <v>0</v>
      </c>
    </row>
    <row r="22" spans="1:7" x14ac:dyDescent="0.2">
      <c r="A22" s="193" t="s">
        <v>152</v>
      </c>
      <c r="B22" s="194">
        <f>Капитал!B24</f>
        <v>0</v>
      </c>
      <c r="C22" s="194">
        <f>Капитал!C24</f>
        <v>0</v>
      </c>
      <c r="D22" s="194">
        <f>Капитал!D24</f>
        <v>0</v>
      </c>
      <c r="E22" s="194">
        <f>Капитал!E24</f>
        <v>0</v>
      </c>
      <c r="F22" s="194">
        <f>Капитал!F24</f>
        <v>0</v>
      </c>
      <c r="G22" s="192">
        <f>Капитал!G24</f>
        <v>0</v>
      </c>
    </row>
    <row r="23" spans="1:7" x14ac:dyDescent="0.2">
      <c r="A23" s="193" t="s">
        <v>153</v>
      </c>
      <c r="B23" s="194">
        <f>Капитал!B25</f>
        <v>0</v>
      </c>
      <c r="C23" s="194">
        <f>Капитал!C25</f>
        <v>0</v>
      </c>
      <c r="D23" s="194">
        <f>Капитал!D25</f>
        <v>0</v>
      </c>
      <c r="E23" s="194">
        <f>Капитал!E25</f>
        <v>0</v>
      </c>
      <c r="F23" s="194">
        <f>Капитал!F25</f>
        <v>0</v>
      </c>
      <c r="G23" s="192">
        <f>Капитал!G25</f>
        <v>0</v>
      </c>
    </row>
    <row r="24" spans="1:7" x14ac:dyDescent="0.2">
      <c r="A24" s="193" t="s">
        <v>154</v>
      </c>
      <c r="B24" s="194">
        <f>Капитал!B26</f>
        <v>0</v>
      </c>
      <c r="C24" s="194">
        <f>Капитал!C26</f>
        <v>0</v>
      </c>
      <c r="D24" s="194">
        <f>Капитал!D26</f>
        <v>0</v>
      </c>
      <c r="E24" s="194">
        <f>Капитал!E26</f>
        <v>0</v>
      </c>
      <c r="F24" s="194">
        <f>Капитал!F26</f>
        <v>0</v>
      </c>
      <c r="G24" s="192">
        <f>Капитал!G26</f>
        <v>0</v>
      </c>
    </row>
    <row r="25" spans="1:7" ht="15.75" customHeight="1" thickBot="1" x14ac:dyDescent="0.25">
      <c r="A25" s="195" t="s">
        <v>155</v>
      </c>
      <c r="B25" s="196">
        <f>Капитал!B27</f>
        <v>0</v>
      </c>
      <c r="C25" s="196">
        <f>Капитал!C27</f>
        <v>0</v>
      </c>
      <c r="D25" s="196">
        <f>Капитал!D27</f>
        <v>0</v>
      </c>
      <c r="E25" s="196">
        <f>Капитал!E27</f>
        <v>-350460</v>
      </c>
      <c r="F25" s="196">
        <f>Капитал!F27</f>
        <v>0</v>
      </c>
      <c r="G25" s="192">
        <f>Капитал!G27</f>
        <v>-350460</v>
      </c>
    </row>
    <row r="26" spans="1:7" ht="14.25" thickTop="1" thickBot="1" x14ac:dyDescent="0.25">
      <c r="A26" s="197" t="s">
        <v>156</v>
      </c>
      <c r="B26" s="198">
        <f>Капитал!B28</f>
        <v>228777</v>
      </c>
      <c r="C26" s="198">
        <f>Капитал!C28</f>
        <v>0</v>
      </c>
      <c r="D26" s="198">
        <f>Капитал!D28</f>
        <v>20285</v>
      </c>
      <c r="E26" s="198">
        <f>Капитал!E28</f>
        <v>-591143</v>
      </c>
      <c r="F26" s="198">
        <f>Капитал!F28</f>
        <v>0</v>
      </c>
      <c r="G26" s="198">
        <f>Капитал!G28</f>
        <v>-342081</v>
      </c>
    </row>
    <row r="27" spans="1:7" ht="13.5" thickTop="1" x14ac:dyDescent="0.2">
      <c r="A27" s="193" t="s">
        <v>243</v>
      </c>
      <c r="B27" s="199">
        <f>Капитал!B29</f>
        <v>0</v>
      </c>
      <c r="C27" s="199">
        <f>Капитал!C29</f>
        <v>0</v>
      </c>
      <c r="D27" s="199">
        <f>Капитал!D29</f>
        <v>0</v>
      </c>
      <c r="E27" s="199">
        <f>Капитал!E29</f>
        <v>0</v>
      </c>
      <c r="F27" s="199">
        <f>Капитал!F29</f>
        <v>0</v>
      </c>
      <c r="G27" s="200">
        <f>Капитал!G29</f>
        <v>0</v>
      </c>
    </row>
    <row r="28" spans="1:7" x14ac:dyDescent="0.2">
      <c r="A28" s="193" t="s">
        <v>142</v>
      </c>
      <c r="B28" s="194">
        <f>Капитал!B30</f>
        <v>0</v>
      </c>
      <c r="C28" s="194">
        <f>Капитал!C30</f>
        <v>0</v>
      </c>
      <c r="D28" s="194">
        <f>Капитал!D30</f>
        <v>0</v>
      </c>
      <c r="E28" s="194">
        <f>Капитал!E30</f>
        <v>0</v>
      </c>
      <c r="F28" s="194">
        <f>Капитал!F30</f>
        <v>0</v>
      </c>
      <c r="G28" s="200">
        <f>Капитал!G30</f>
        <v>0</v>
      </c>
    </row>
    <row r="29" spans="1:7" x14ac:dyDescent="0.2">
      <c r="A29" s="193" t="s">
        <v>143</v>
      </c>
      <c r="B29" s="194">
        <f>Капитал!B31</f>
        <v>0</v>
      </c>
      <c r="C29" s="194">
        <f>Капитал!C31</f>
        <v>0</v>
      </c>
      <c r="D29" s="194">
        <f>Капитал!D31</f>
        <v>0</v>
      </c>
      <c r="E29" s="194">
        <f>Капитал!E31</f>
        <v>0</v>
      </c>
      <c r="F29" s="194">
        <f>Капитал!F31</f>
        <v>0</v>
      </c>
      <c r="G29" s="200">
        <f>Капитал!G31</f>
        <v>0</v>
      </c>
    </row>
    <row r="30" spans="1:7" x14ac:dyDescent="0.2">
      <c r="A30" s="193" t="s">
        <v>144</v>
      </c>
      <c r="B30" s="194">
        <f>Капитал!B32</f>
        <v>0</v>
      </c>
      <c r="C30" s="194">
        <f>Капитал!C32</f>
        <v>0</v>
      </c>
      <c r="D30" s="194">
        <f>Капитал!D32</f>
        <v>0</v>
      </c>
      <c r="E30" s="194">
        <f>Капитал!E32</f>
        <v>0</v>
      </c>
      <c r="F30" s="194">
        <f>Капитал!F32</f>
        <v>0</v>
      </c>
      <c r="G30" s="200">
        <f>Капитал!G32</f>
        <v>0</v>
      </c>
    </row>
    <row r="31" spans="1:7" x14ac:dyDescent="0.2">
      <c r="A31" s="193" t="s">
        <v>145</v>
      </c>
      <c r="B31" s="194">
        <f>Капитал!B33</f>
        <v>0</v>
      </c>
      <c r="C31" s="194">
        <f>Капитал!C33</f>
        <v>0</v>
      </c>
      <c r="D31" s="194">
        <f>Капитал!D33</f>
        <v>0</v>
      </c>
      <c r="E31" s="194">
        <f>Капитал!E33</f>
        <v>-17429</v>
      </c>
      <c r="F31" s="194">
        <f>Капитал!F33</f>
        <v>0</v>
      </c>
      <c r="G31" s="200">
        <f>Капитал!G33</f>
        <v>-17429</v>
      </c>
    </row>
    <row r="32" spans="1:7" x14ac:dyDescent="0.2">
      <c r="A32" s="193" t="s">
        <v>146</v>
      </c>
      <c r="B32" s="194">
        <f>Капитал!B34</f>
        <v>0</v>
      </c>
      <c r="C32" s="194">
        <f>Капитал!C34</f>
        <v>0</v>
      </c>
      <c r="D32" s="194">
        <f>Капитал!D34</f>
        <v>0</v>
      </c>
      <c r="E32" s="194">
        <f>Капитал!E34</f>
        <v>0</v>
      </c>
      <c r="F32" s="194">
        <f>Капитал!F34</f>
        <v>0</v>
      </c>
      <c r="G32" s="200">
        <f>Капитал!G34</f>
        <v>0</v>
      </c>
    </row>
    <row r="33" spans="1:7" ht="25.5" x14ac:dyDescent="0.2">
      <c r="A33" s="193" t="s">
        <v>233</v>
      </c>
      <c r="B33" s="194">
        <f>Капитал!B35</f>
        <v>0</v>
      </c>
      <c r="C33" s="194">
        <f>Капитал!C35</f>
        <v>0</v>
      </c>
      <c r="D33" s="194">
        <f>Капитал!D35</f>
        <v>0</v>
      </c>
      <c r="E33" s="194">
        <f>Капитал!E35</f>
        <v>0</v>
      </c>
      <c r="F33" s="194">
        <f>Капитал!F35</f>
        <v>0</v>
      </c>
      <c r="G33" s="200">
        <f>Капитал!G35</f>
        <v>0</v>
      </c>
    </row>
    <row r="34" spans="1:7" ht="25.5" x14ac:dyDescent="0.2">
      <c r="A34" s="193" t="s">
        <v>147</v>
      </c>
      <c r="B34" s="194">
        <f>Капитал!B36</f>
        <v>0</v>
      </c>
      <c r="C34" s="194">
        <f>Капитал!C36</f>
        <v>0</v>
      </c>
      <c r="D34" s="194">
        <f>Капитал!D36</f>
        <v>0</v>
      </c>
      <c r="E34" s="194">
        <f>Капитал!E36</f>
        <v>0</v>
      </c>
      <c r="F34" s="194">
        <f>Капитал!F36</f>
        <v>0</v>
      </c>
      <c r="G34" s="200">
        <f>Капитал!G36</f>
        <v>0</v>
      </c>
    </row>
    <row r="35" spans="1:7" x14ac:dyDescent="0.2">
      <c r="A35" s="193" t="s">
        <v>242</v>
      </c>
      <c r="B35" s="194">
        <f>Капитал!B37</f>
        <v>0</v>
      </c>
      <c r="C35" s="194">
        <f>Капитал!C37</f>
        <v>0</v>
      </c>
      <c r="D35" s="194">
        <f>Капитал!D37</f>
        <v>0</v>
      </c>
      <c r="E35" s="194">
        <f>Капитал!E37</f>
        <v>0</v>
      </c>
      <c r="F35" s="194">
        <f>Капитал!F37</f>
        <v>0</v>
      </c>
      <c r="G35" s="200">
        <f>Капитал!G37</f>
        <v>0</v>
      </c>
    </row>
    <row r="36" spans="1:7" x14ac:dyDescent="0.2">
      <c r="A36" s="193" t="s">
        <v>148</v>
      </c>
      <c r="B36" s="194">
        <f>Капитал!B38</f>
        <v>0</v>
      </c>
      <c r="C36" s="194">
        <f>Капитал!C38</f>
        <v>0</v>
      </c>
      <c r="D36" s="194">
        <f>Капитал!D38</f>
        <v>0</v>
      </c>
      <c r="E36" s="194">
        <f>Капитал!E38</f>
        <v>0</v>
      </c>
      <c r="F36" s="194">
        <f>Капитал!F38</f>
        <v>0</v>
      </c>
      <c r="G36" s="200">
        <f>Капитал!G38</f>
        <v>0</v>
      </c>
    </row>
    <row r="37" spans="1:7" x14ac:dyDescent="0.2">
      <c r="A37" s="193" t="s">
        <v>149</v>
      </c>
      <c r="B37" s="194">
        <f>Капитал!B39</f>
        <v>0</v>
      </c>
      <c r="C37" s="194">
        <f>Капитал!C39</f>
        <v>0</v>
      </c>
      <c r="D37" s="194">
        <f>Капитал!D39</f>
        <v>0</v>
      </c>
      <c r="E37" s="194">
        <f>Капитал!E39</f>
        <v>0</v>
      </c>
      <c r="F37" s="194">
        <f>Капитал!F39</f>
        <v>0</v>
      </c>
      <c r="G37" s="200">
        <f>Капитал!G39</f>
        <v>0</v>
      </c>
    </row>
    <row r="38" spans="1:7" ht="25.5" x14ac:dyDescent="0.2">
      <c r="A38" s="193" t="s">
        <v>150</v>
      </c>
      <c r="B38" s="194">
        <f>Капитал!B40</f>
        <v>0</v>
      </c>
      <c r="C38" s="194">
        <f>Капитал!C40</f>
        <v>0</v>
      </c>
      <c r="D38" s="194">
        <f>Капитал!D40</f>
        <v>0</v>
      </c>
      <c r="E38" s="194">
        <f>Капитал!E40</f>
        <v>0</v>
      </c>
      <c r="F38" s="194">
        <f>Капитал!F40</f>
        <v>0</v>
      </c>
      <c r="G38" s="200">
        <f>Капитал!G40</f>
        <v>0</v>
      </c>
    </row>
    <row r="39" spans="1:7" ht="25.5" x14ac:dyDescent="0.2">
      <c r="A39" s="193" t="s">
        <v>151</v>
      </c>
      <c r="B39" s="194">
        <f>Капитал!B41</f>
        <v>0</v>
      </c>
      <c r="C39" s="194">
        <f>Капитал!C41</f>
        <v>0</v>
      </c>
      <c r="D39" s="194">
        <f>Капитал!D41</f>
        <v>0</v>
      </c>
      <c r="E39" s="194">
        <f>Капитал!E41</f>
        <v>0</v>
      </c>
      <c r="F39" s="194">
        <f>Капитал!F41</f>
        <v>0</v>
      </c>
      <c r="G39" s="200">
        <f>Капитал!G41</f>
        <v>0</v>
      </c>
    </row>
    <row r="40" spans="1:7" x14ac:dyDescent="0.2">
      <c r="A40" s="193" t="s">
        <v>140</v>
      </c>
      <c r="B40" s="194">
        <f>Капитал!B42</f>
        <v>0</v>
      </c>
      <c r="C40" s="194">
        <f>Капитал!C42</f>
        <v>0</v>
      </c>
      <c r="D40" s="194">
        <f>Капитал!D42</f>
        <v>0</v>
      </c>
      <c r="E40" s="194">
        <f>Капитал!E42</f>
        <v>0</v>
      </c>
      <c r="F40" s="194">
        <f>Капитал!F42</f>
        <v>0</v>
      </c>
      <c r="G40" s="200">
        <f>Капитал!G42</f>
        <v>0</v>
      </c>
    </row>
    <row r="41" spans="1:7" x14ac:dyDescent="0.2">
      <c r="A41" s="193" t="s">
        <v>152</v>
      </c>
      <c r="B41" s="194">
        <f>Капитал!B43</f>
        <v>0</v>
      </c>
      <c r="C41" s="194">
        <f>Капитал!C43</f>
        <v>0</v>
      </c>
      <c r="D41" s="194">
        <f>Капитал!D43</f>
        <v>0</v>
      </c>
      <c r="E41" s="194">
        <f>Капитал!E43</f>
        <v>0</v>
      </c>
      <c r="F41" s="194">
        <f>Капитал!F43</f>
        <v>0</v>
      </c>
      <c r="G41" s="200">
        <f>Капитал!G43</f>
        <v>0</v>
      </c>
    </row>
    <row r="42" spans="1:7" x14ac:dyDescent="0.2">
      <c r="A42" s="193" t="s">
        <v>153</v>
      </c>
      <c r="B42" s="194">
        <f>Капитал!B44</f>
        <v>0</v>
      </c>
      <c r="C42" s="194">
        <f>Капитал!C44</f>
        <v>0</v>
      </c>
      <c r="D42" s="194">
        <f>Капитал!D44</f>
        <v>0</v>
      </c>
      <c r="E42" s="194">
        <f>Капитал!E44</f>
        <v>0</v>
      </c>
      <c r="F42" s="194">
        <f>Капитал!F44</f>
        <v>0</v>
      </c>
      <c r="G42" s="200">
        <f>Капитал!G44</f>
        <v>0</v>
      </c>
    </row>
    <row r="43" spans="1:7" x14ac:dyDescent="0.2">
      <c r="A43" s="193" t="s">
        <v>154</v>
      </c>
      <c r="B43" s="194">
        <f>Капитал!B45</f>
        <v>0</v>
      </c>
      <c r="C43" s="194">
        <f>Капитал!C45</f>
        <v>0</v>
      </c>
      <c r="D43" s="194">
        <f>Капитал!D45</f>
        <v>0</v>
      </c>
      <c r="E43" s="194">
        <f>Капитал!E45</f>
        <v>0</v>
      </c>
      <c r="F43" s="194">
        <f>Капитал!F45</f>
        <v>0</v>
      </c>
      <c r="G43" s="200">
        <f>Капитал!G45</f>
        <v>0</v>
      </c>
    </row>
    <row r="44" spans="1:7" ht="15.75" customHeight="1" thickBot="1" x14ac:dyDescent="0.25">
      <c r="A44" s="195" t="s">
        <v>155</v>
      </c>
      <c r="B44" s="196">
        <f>Капитал!B46</f>
        <v>0</v>
      </c>
      <c r="C44" s="196">
        <f>Капитал!C46</f>
        <v>0</v>
      </c>
      <c r="D44" s="196">
        <f>Капитал!D46</f>
        <v>0</v>
      </c>
      <c r="E44" s="196">
        <f>Капитал!E46</f>
        <v>0</v>
      </c>
      <c r="F44" s="196">
        <f>Капитал!F46</f>
        <v>0</v>
      </c>
      <c r="G44" s="200">
        <f>Капитал!G46</f>
        <v>0</v>
      </c>
    </row>
    <row r="45" spans="1:7" ht="14.25" thickTop="1" thickBot="1" x14ac:dyDescent="0.25">
      <c r="A45" s="197" t="s">
        <v>158</v>
      </c>
      <c r="B45" s="198">
        <f>Капитал!B47</f>
        <v>228777</v>
      </c>
      <c r="C45" s="198">
        <f>Капитал!C47</f>
        <v>0</v>
      </c>
      <c r="D45" s="198">
        <f>Капитал!D47</f>
        <v>20285</v>
      </c>
      <c r="E45" s="198">
        <f>Капитал!E47</f>
        <v>-608572</v>
      </c>
      <c r="F45" s="198">
        <f>Капитал!F47</f>
        <v>0</v>
      </c>
      <c r="G45" s="198">
        <f>Капитал!G47</f>
        <v>-359510</v>
      </c>
    </row>
    <row r="46" spans="1:7" ht="13.5" thickTop="1" x14ac:dyDescent="0.2">
      <c r="A46" s="184"/>
      <c r="B46" s="184"/>
      <c r="C46" s="184"/>
      <c r="D46" s="184"/>
      <c r="E46" s="184"/>
      <c r="F46" s="184"/>
      <c r="G46" s="184"/>
    </row>
    <row r="47" spans="1:7" x14ac:dyDescent="0.2">
      <c r="A47" s="184"/>
      <c r="B47" s="184"/>
      <c r="C47" s="184"/>
      <c r="D47" s="184"/>
      <c r="E47" s="184"/>
      <c r="F47" s="184"/>
      <c r="G47" s="184"/>
    </row>
    <row r="48" spans="1:7" x14ac:dyDescent="0.2">
      <c r="A48" s="184"/>
      <c r="B48" s="184"/>
      <c r="C48" s="184"/>
      <c r="D48" s="184"/>
      <c r="E48" s="184"/>
      <c r="F48" s="184"/>
      <c r="G48" s="184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fersped</cp:lastModifiedBy>
  <cp:lastPrinted>2020-07-31T10:28:24Z</cp:lastPrinted>
  <dcterms:created xsi:type="dcterms:W3CDTF">2008-02-12T15:15:13Z</dcterms:created>
  <dcterms:modified xsi:type="dcterms:W3CDTF">2020-07-31T10:45:28Z</dcterms:modified>
</cp:coreProperties>
</file>