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2\09.Septemvri 2022\Izvestai 30.09.2022\SEI-NET 30.09.2022\"/>
    </mc:Choice>
  </mc:AlternateContent>
  <xr:revisionPtr revIDLastSave="0" documentId="13_ncr:1_{8BAA85D0-C1ED-4E40-AB50-4675AB919CF4}" xr6:coauthVersionLast="36" xr6:coauthVersionMax="36" xr10:uidLastSave="{00000000-0000-0000-0000-000000000000}"/>
  <workbookProtection workbookPassword="B44F" lockStructure="1"/>
  <bookViews>
    <workbookView xWindow="708" yWindow="-48" windowWidth="13992" windowHeight="11760" tabRatio="848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57" i="23" l="1"/>
  <c r="C26" i="23"/>
  <c r="C22" i="23"/>
  <c r="C11" i="23"/>
  <c r="C15" i="23" s="1"/>
  <c r="C21" i="23" s="1"/>
  <c r="C30" i="23" s="1"/>
  <c r="C32" i="23" s="1"/>
  <c r="C34" i="23" s="1"/>
  <c r="C36" i="23" s="1"/>
  <c r="C38" i="23" s="1"/>
  <c r="E55" i="23" l="1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5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43" i="25" s="1"/>
  <c r="D15" i="23" l="1"/>
  <c r="D21" i="23" s="1"/>
  <c r="D30" i="23" s="1"/>
  <c r="E22" i="23"/>
  <c r="E22" i="25" s="1"/>
  <c r="E26" i="23"/>
  <c r="E26" i="25" s="1"/>
  <c r="D11" i="25"/>
  <c r="C22" i="25"/>
  <c r="E57" i="23"/>
  <c r="E57" i="25" s="1"/>
  <c r="C21" i="25"/>
  <c r="C15" i="25"/>
  <c r="C11" i="25"/>
  <c r="E11" i="23"/>
  <c r="E11" i="25" s="1"/>
  <c r="E15" i="23" l="1"/>
  <c r="E15" i="25" s="1"/>
  <c r="D21" i="25"/>
  <c r="D15" i="25"/>
  <c r="C30" i="25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<sst xmlns="http://schemas.openxmlformats.org/spreadsheetml/2006/main" count="171" uniqueCount="142">
  <si>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</si>
  <si>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</si>
  <si>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</si>
  <si>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</si>
  <si>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</si>
  <si>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</si>
  <si>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</si>
  <si>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</si>
  <si>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</si>
  <si>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</si>
  <si>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</si>
  <si>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</si>
  <si>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</si>
  <si>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</si>
  <si>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</si>
  <si>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</si>
  <si>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</si>
  <si>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</si>
  <si>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</si>
  <si>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</si>
  <si>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</si>
  <si>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</si>
  <si>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</si>
  <si>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</si>
  <si>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</si>
  <si>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</si>
  <si>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</si>
  <si>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</si>
  <si>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</si>
  <si>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</si>
  <si>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</si>
  <si>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</si>
  <si>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</si>
  <si>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</si>
  <si>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</si>
  <si>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</si>
  <si>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</si>
  <si>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</si>
  <si>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</si>
  <si>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</si>
  <si>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</si>
  <si>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</si>
  <si>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</si>
  <si>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</si>
  <si>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</si>
  <si>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</si>
  <si>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</si>
  <si>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</si>
  <si>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</si>
  <si>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</si>
  <si>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</si>
  <si>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</si>
  <si>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</si>
  <si>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</si>
  <si>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</si>
  <si>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</si>
  <si>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</si>
  <si>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</si>
  <si>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</si>
  <si>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</si>
  <si>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</si>
  <si>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</si>
  <si>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</si>
  <si>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</si>
  <si>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</si>
  <si>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</si>
  <si>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</si>
  <si>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</si>
  <si>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</si>
  <si>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</si>
  <si>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</si>
  <si>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</si>
  <si>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</si>
  <si>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</si>
  <si>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</si>
  <si>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</si>
  <si>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</si>
  <si>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</si>
  <si>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</si>
  <si>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</si>
  <si>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</si>
  <si>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</si>
  <si>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</si>
  <si>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</si>
  <si>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</si>
  <si>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</si>
  <si>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</si>
  <si>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</si>
  <si>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</si>
  <si>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</si>
  <si>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</si>
  <si>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</si>
  <si>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</si>
  <si>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</si>
  <si>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</si>
  <si>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</si>
  <si>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</si>
  <si>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</si>
  <si>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</si>
  <si>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</si>
  <si>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</si>
  <si>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</si>
  <si>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</si>
  <si>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</si>
  <si>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</si>
  <si>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</si>
  <si>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</si>
  <si>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</si>
  <si>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</si>
  <si>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</si>
  <si>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</si>
  <si>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</si>
  <si>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</si>
  <si>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</si>
  <si>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</si>
  <si>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</si>
  <si>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</si>
  <si>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</si>
  <si>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</si>
  <si>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</si>
  <si>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</si>
  <si>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</si>
  <si>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</si>
  <si>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</si>
  <si>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</si>
  <si>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</si>
  <si>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</si>
  <si>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</si>
  <si>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</si>
  <si>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</si>
  <si>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</si>
  <si>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</si>
  <si>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</si>
  <si>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</si>
  <si>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</si>
  <si>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</si>
  <si>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</si>
  <si>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</si>
  <si>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</si>
  <si>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yes</t>
  </si>
  <si>
    <t>Current Period</t>
  </si>
  <si>
    <t>current year /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</si>
</sst>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9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21" fillId="0" borderId="0" xfId="5" applyFont="1" applyProtection="1"/>
    <xf numFmtId="0" fontId="21" fillId="0" borderId="0" xfId="5" applyFont="1" applyAlignment="1" applyProtection="1">
      <alignment vertical="center"/>
    </xf>
    <xf numFmtId="0" fontId="21" fillId="0" borderId="0" xfId="5" applyFont="1" applyAlignment="1" applyProtection="1">
      <alignment horizontal="left" vertical="center"/>
    </xf>
    <xf numFmtId="0" fontId="22" fillId="0" borderId="0" xfId="5" applyFont="1" applyAlignment="1" applyProtection="1">
      <alignment vertical="top"/>
    </xf>
    <xf numFmtId="0" fontId="23" fillId="0" borderId="0" xfId="3" applyFont="1" applyAlignment="1" applyProtection="1">
      <alignment horizontal="left" vertical="center" indent="2"/>
    </xf>
    <xf numFmtId="0" fontId="5" fillId="0" borderId="0" xfId="5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0" width="9.109375" style="85"/>
    <col min="11" max="17" width="9.109375" style="112"/>
    <col min="18" max="19" width="9.109375" style="111"/>
    <col min="20" max="23" width="9.109375" style="81"/>
    <col min="24" max="35" width="9.109375" style="111"/>
    <col min="36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34"/>
      <c r="B1" s="135"/>
      <c r="C1" s="135"/>
      <c r="D1" s="135"/>
      <c r="E1" s="135"/>
      <c r="F1" s="135"/>
      <c r="G1" s="135"/>
      <c r="H1" s="136"/>
      <c r="I1" s="137"/>
      <c r="J1" s="137"/>
      <c r="K1" s="137"/>
      <c r="L1" s="137"/>
      <c r="M1" s="137"/>
      <c r="N1" s="137"/>
      <c r="O1" s="137"/>
      <c r="P1" s="137"/>
      <c r="Q1" s="137"/>
      <c r="R1" s="137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K4" s="112"/>
      <c r="L4" s="112"/>
      <c r="M4" s="112"/>
      <c r="N4" s="112"/>
      <c r="O4" s="112"/>
      <c r="P4" s="112"/>
      <c r="Q4" s="112"/>
      <c r="R4" s="112"/>
      <c r="S4" s="112"/>
      <c r="T4" s="89" t="s">
        <v>41</v>
      </c>
      <c r="U4" s="89">
        <v>2011</v>
      </c>
      <c r="V4" s="89" t="s">
        <v>66</v>
      </c>
      <c r="W4" s="89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K5" s="112"/>
      <c r="L5" s="112"/>
      <c r="M5" s="112"/>
      <c r="N5" s="112"/>
      <c r="O5" s="112"/>
      <c r="P5" s="112"/>
      <c r="Q5" s="112"/>
      <c r="R5" s="112"/>
      <c r="S5" s="112"/>
      <c r="T5" s="89" t="s">
        <v>42</v>
      </c>
      <c r="U5" s="89">
        <v>2012</v>
      </c>
      <c r="V5" s="89" t="s">
        <v>67</v>
      </c>
      <c r="W5" s="89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29"/>
      <c r="K6" s="129"/>
      <c r="L6" s="129"/>
      <c r="M6" s="129"/>
      <c r="N6" s="129"/>
      <c r="O6" s="129"/>
      <c r="P6" s="129"/>
      <c r="Q6" s="129"/>
      <c r="R6" s="112"/>
      <c r="S6" s="112"/>
      <c r="T6" s="89"/>
      <c r="U6" s="89">
        <v>2013</v>
      </c>
      <c r="V6" s="89" t="s">
        <v>68</v>
      </c>
      <c r="W6" s="89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29"/>
      <c r="K7" s="129"/>
      <c r="L7" s="129"/>
      <c r="M7" s="129"/>
      <c r="N7" s="129"/>
      <c r="O7" s="129"/>
      <c r="P7" s="129"/>
      <c r="Q7" s="129"/>
      <c r="R7" s="112"/>
      <c r="S7" s="112"/>
      <c r="T7" s="89"/>
      <c r="U7" s="89">
        <v>2014</v>
      </c>
      <c r="V7" s="89" t="s">
        <v>69</v>
      </c>
      <c r="W7" s="89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29"/>
      <c r="K8" s="129"/>
      <c r="L8" s="129"/>
      <c r="M8" s="129"/>
      <c r="N8" s="129"/>
      <c r="O8" s="129"/>
      <c r="P8" s="129"/>
      <c r="Q8" s="113"/>
      <c r="R8" s="112"/>
      <c r="U8" s="81">
        <v>2015</v>
      </c>
      <c r="IM8" s="92"/>
      <c r="IN8" s="92"/>
      <c r="IO8" s="92"/>
      <c r="IP8" s="81"/>
    </row>
    <row r="9" spans="1:250" ht="19.5" customHeight="1" x14ac:dyDescent="0.25">
      <c r="A9" s="131" t="s">
        <v>70</v>
      </c>
      <c r="B9" s="132"/>
      <c r="C9" s="132"/>
      <c r="D9" s="132"/>
      <c r="E9" s="132"/>
      <c r="F9" s="132"/>
      <c r="G9" s="132"/>
      <c r="H9" s="133"/>
      <c r="I9" s="93"/>
      <c r="J9" s="129"/>
      <c r="K9" s="129"/>
      <c r="L9" s="129"/>
      <c r="M9" s="129"/>
      <c r="N9" s="129"/>
      <c r="O9" s="129"/>
      <c r="P9" s="129"/>
      <c r="Q9" s="129"/>
      <c r="R9" s="114"/>
      <c r="U9" s="81">
        <v>2016</v>
      </c>
      <c r="IM9" s="92"/>
      <c r="IN9" s="92"/>
      <c r="IO9" s="92"/>
      <c r="IP9" s="81"/>
    </row>
    <row r="10" spans="1:250" ht="19.5" customHeight="1" x14ac:dyDescent="0.25">
      <c r="A10" s="131"/>
      <c r="B10" s="132"/>
      <c r="C10" s="132"/>
      <c r="D10" s="132"/>
      <c r="E10" s="132"/>
      <c r="F10" s="132"/>
      <c r="G10" s="132"/>
      <c r="H10" s="133"/>
      <c r="J10" s="129"/>
      <c r="K10" s="129"/>
      <c r="L10" s="129"/>
      <c r="M10" s="129"/>
      <c r="N10" s="129"/>
      <c r="O10" s="129"/>
      <c r="P10" s="129"/>
      <c r="Q10" s="129"/>
      <c r="U10" s="81">
        <v>2017</v>
      </c>
      <c r="W10" s="89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29"/>
      <c r="K11" s="129"/>
      <c r="L11" s="129"/>
      <c r="M11" s="129"/>
      <c r="N11" s="129"/>
      <c r="O11" s="129"/>
      <c r="P11" s="129"/>
      <c r="Q11" s="129"/>
      <c r="U11" s="81">
        <v>2018</v>
      </c>
      <c r="W11" s="89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29"/>
      <c r="K12" s="129"/>
      <c r="L12" s="129"/>
      <c r="M12" s="129"/>
      <c r="N12" s="129"/>
      <c r="O12" s="129"/>
      <c r="P12" s="129"/>
      <c r="Q12" s="129"/>
      <c r="U12" s="81">
        <v>2019</v>
      </c>
      <c r="W12" s="89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29"/>
      <c r="K13" s="129"/>
      <c r="L13" s="129"/>
      <c r="M13" s="129"/>
      <c r="N13" s="129"/>
      <c r="O13" s="129"/>
      <c r="P13" s="129"/>
      <c r="Q13" s="129"/>
      <c r="U13" s="81">
        <v>2020</v>
      </c>
      <c r="V13" s="89"/>
      <c r="W13" s="89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29"/>
      <c r="K14" s="129"/>
      <c r="L14" s="129"/>
      <c r="M14" s="129"/>
      <c r="N14" s="129"/>
      <c r="O14" s="129"/>
      <c r="P14" s="129"/>
      <c r="Q14" s="129"/>
      <c r="U14" s="81">
        <v>2021</v>
      </c>
      <c r="V14" s="89"/>
      <c r="W14" s="89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29"/>
      <c r="K15" s="129"/>
      <c r="L15" s="129"/>
      <c r="M15" s="129"/>
      <c r="N15" s="129"/>
      <c r="O15" s="129"/>
      <c r="P15" s="129"/>
      <c r="Q15" s="129"/>
      <c r="R15" s="112"/>
      <c r="S15" s="112"/>
      <c r="T15" s="89"/>
      <c r="U15" s="81">
        <v>2022</v>
      </c>
      <c r="V15" s="89"/>
      <c r="W15" s="81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29"/>
      <c r="K16" s="129"/>
      <c r="L16" s="129"/>
      <c r="M16" s="129"/>
      <c r="N16" s="129"/>
      <c r="O16" s="129"/>
      <c r="P16" s="129"/>
      <c r="Q16" s="129"/>
      <c r="R16" s="112"/>
      <c r="S16" s="112"/>
      <c r="T16" s="89"/>
      <c r="U16" s="81">
        <v>2023</v>
      </c>
      <c r="V16" s="81"/>
      <c r="W16" s="81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30"/>
      <c r="K17" s="130"/>
      <c r="L17" s="130"/>
      <c r="M17" s="130"/>
      <c r="N17" s="130"/>
      <c r="O17" s="130"/>
      <c r="P17" s="130"/>
      <c r="Q17" s="130"/>
      <c r="R17" s="112"/>
      <c r="S17" s="112"/>
      <c r="T17" s="89"/>
      <c r="U17" s="81">
        <v>2024</v>
      </c>
      <c r="V17" s="81"/>
      <c r="W17" s="81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4" t="s">
        <v>71</v>
      </c>
      <c r="C18" s="123" t="s">
        <v>136</v>
      </c>
      <c r="D18" s="124"/>
      <c r="E18" s="124"/>
      <c r="F18" s="124"/>
      <c r="G18" s="125"/>
      <c r="H18" s="88"/>
      <c r="I18" s="80"/>
      <c r="J18" s="122"/>
      <c r="K18" s="122"/>
      <c r="L18" s="122"/>
      <c r="M18" s="122"/>
      <c r="N18" s="122"/>
      <c r="O18" s="122"/>
      <c r="P18" s="122"/>
      <c r="Q18" s="122"/>
      <c r="R18" s="112"/>
      <c r="S18" s="112"/>
      <c r="T18" s="89"/>
      <c r="U18" s="81">
        <v>2025</v>
      </c>
      <c r="V18" s="81"/>
      <c r="W18" s="81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IM18" s="90"/>
      <c r="IN18" s="90"/>
      <c r="IO18" s="90"/>
      <c r="IP18" s="89"/>
    </row>
    <row r="19" spans="1:250" s="85" customFormat="1" ht="19.5" customHeight="1" x14ac:dyDescent="0.25">
      <c r="A19" s="82"/>
      <c r="B19" s="95" t="s">
        <v>72</v>
      </c>
      <c r="C19" s="126">
        <v>4053575</v>
      </c>
      <c r="D19" s="127"/>
      <c r="E19" s="127"/>
      <c r="F19" s="127"/>
      <c r="G19" s="128"/>
      <c r="H19" s="84"/>
      <c r="I19" s="80"/>
      <c r="J19" s="117"/>
      <c r="K19" s="117"/>
      <c r="L19" s="117"/>
      <c r="M19" s="117"/>
      <c r="N19" s="117"/>
      <c r="O19" s="117"/>
      <c r="P19" s="117"/>
      <c r="Q19" s="117"/>
      <c r="R19" s="111"/>
      <c r="S19" s="112"/>
      <c r="T19" s="89"/>
      <c r="U19" s="81">
        <v>2026</v>
      </c>
      <c r="V19" s="81"/>
      <c r="W19" s="81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IM19" s="90"/>
      <c r="IN19" s="90"/>
      <c r="IO19" s="90"/>
      <c r="IP19" s="89"/>
    </row>
    <row r="20" spans="1:250" s="85" customFormat="1" ht="19.5" customHeight="1" x14ac:dyDescent="0.25">
      <c r="A20" s="82"/>
      <c r="B20" s="95" t="s">
        <v>73</v>
      </c>
      <c r="C20" s="7" t="s">
        <v>41</v>
      </c>
      <c r="D20" s="96"/>
      <c r="E20" s="96"/>
      <c r="F20" s="96"/>
      <c r="G20" s="97"/>
      <c r="H20" s="84"/>
      <c r="I20" s="80"/>
      <c r="J20" s="98"/>
      <c r="K20" s="115"/>
      <c r="L20" s="115"/>
      <c r="M20" s="115"/>
      <c r="N20" s="115"/>
      <c r="O20" s="115"/>
      <c r="P20" s="115"/>
      <c r="Q20" s="115"/>
      <c r="R20" s="111"/>
      <c r="S20" s="112"/>
      <c r="T20" s="89"/>
      <c r="U20" s="81">
        <v>2027</v>
      </c>
      <c r="V20" s="81"/>
      <c r="W20" s="81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IM20" s="90"/>
      <c r="IN20" s="90"/>
      <c r="IO20" s="90"/>
      <c r="IP20" s="89"/>
    </row>
    <row r="21" spans="1:250" s="85" customFormat="1" ht="19.5" customHeight="1" x14ac:dyDescent="0.25">
      <c r="A21" s="82"/>
      <c r="B21" s="95" t="s">
        <v>74</v>
      </c>
      <c r="C21" s="5" t="s">
        <v>42</v>
      </c>
      <c r="D21" s="99"/>
      <c r="E21" s="99"/>
      <c r="F21" s="99"/>
      <c r="G21" s="100"/>
      <c r="H21" s="84"/>
      <c r="I21" s="80"/>
      <c r="J21" s="117"/>
      <c r="K21" s="117"/>
      <c r="L21" s="117"/>
      <c r="M21" s="117"/>
      <c r="N21" s="117"/>
      <c r="O21" s="117"/>
      <c r="P21" s="117"/>
      <c r="Q21" s="117"/>
      <c r="R21" s="111"/>
      <c r="S21" s="112"/>
      <c r="T21" s="89"/>
      <c r="U21" s="81">
        <v>2028</v>
      </c>
      <c r="V21" s="81"/>
      <c r="W21" s="81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IM21" s="90"/>
      <c r="IN21" s="90"/>
      <c r="IO21" s="90"/>
      <c r="IP21" s="89"/>
    </row>
    <row r="22" spans="1:250" ht="19.5" customHeight="1" x14ac:dyDescent="0.25">
      <c r="A22" s="82"/>
      <c r="B22" s="101" t="s">
        <v>75</v>
      </c>
      <c r="C22" s="5" t="s">
        <v>68</v>
      </c>
      <c r="D22" s="99"/>
      <c r="E22" s="99"/>
      <c r="F22" s="99"/>
      <c r="G22" s="100"/>
      <c r="H22" s="84"/>
      <c r="J22" s="117"/>
      <c r="K22" s="117"/>
      <c r="L22" s="117"/>
      <c r="M22" s="117"/>
      <c r="N22" s="117"/>
      <c r="O22" s="117"/>
      <c r="P22" s="117"/>
      <c r="Q22" s="117"/>
      <c r="U22" s="81">
        <v>2029</v>
      </c>
      <c r="X22" s="112"/>
      <c r="Y22" s="112"/>
      <c r="IM22" s="92"/>
      <c r="IN22" s="92"/>
      <c r="IO22" s="92"/>
      <c r="IP22" s="81"/>
    </row>
    <row r="23" spans="1:250" ht="19.5" customHeight="1" x14ac:dyDescent="0.25">
      <c r="A23" s="82"/>
      <c r="B23" s="102" t="s">
        <v>76</v>
      </c>
      <c r="C23" s="6">
        <v>2022</v>
      </c>
      <c r="D23" s="99"/>
      <c r="E23" s="99"/>
      <c r="F23" s="99"/>
      <c r="G23" s="100"/>
      <c r="H23" s="84"/>
      <c r="J23" s="117"/>
      <c r="K23" s="117"/>
      <c r="L23" s="117"/>
      <c r="M23" s="117"/>
      <c r="N23" s="117"/>
      <c r="O23" s="117"/>
      <c r="P23" s="117"/>
      <c r="Q23" s="117"/>
      <c r="U23" s="81">
        <v>2030</v>
      </c>
      <c r="IM23" s="92"/>
      <c r="IN23" s="92"/>
      <c r="IO23" s="92"/>
      <c r="IP23" s="81"/>
    </row>
    <row r="24" spans="1:250" ht="18" customHeight="1" thickBot="1" x14ac:dyDescent="0.3">
      <c r="A24" s="82"/>
      <c r="B24" s="103"/>
      <c r="C24" s="104"/>
      <c r="D24" s="105"/>
      <c r="E24" s="105"/>
      <c r="F24" s="105"/>
      <c r="G24" s="106"/>
      <c r="H24" s="84"/>
      <c r="J24" s="117"/>
      <c r="K24" s="117"/>
      <c r="L24" s="117"/>
      <c r="M24" s="117"/>
      <c r="N24" s="117"/>
      <c r="O24" s="117"/>
      <c r="P24" s="117"/>
      <c r="Q24" s="117"/>
      <c r="U24" s="81">
        <v>2031</v>
      </c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22"/>
      <c r="K25" s="122"/>
      <c r="L25" s="122"/>
      <c r="M25" s="122"/>
      <c r="N25" s="122"/>
      <c r="O25" s="122"/>
      <c r="P25" s="122"/>
      <c r="Q25" s="122"/>
      <c r="U25" s="81">
        <v>2032</v>
      </c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17"/>
      <c r="K26" s="117"/>
      <c r="L26" s="117"/>
      <c r="M26" s="117"/>
      <c r="N26" s="117"/>
      <c r="O26" s="117"/>
      <c r="P26" s="117"/>
      <c r="Q26" s="117"/>
      <c r="U26" s="81">
        <v>2033</v>
      </c>
      <c r="IM26" s="92"/>
      <c r="IN26" s="92"/>
      <c r="IO26" s="92"/>
      <c r="IP26" s="81"/>
    </row>
    <row r="27" spans="1:250" ht="18" customHeight="1" x14ac:dyDescent="0.25">
      <c r="A27" s="82"/>
      <c r="B27" s="107" t="s">
        <v>77</v>
      </c>
      <c r="C27" s="85"/>
      <c r="D27" s="85"/>
      <c r="E27" s="85"/>
      <c r="F27" s="85"/>
      <c r="G27" s="85"/>
      <c r="H27" s="84"/>
      <c r="J27" s="117"/>
      <c r="K27" s="117"/>
      <c r="L27" s="117"/>
      <c r="M27" s="117"/>
      <c r="N27" s="117"/>
      <c r="O27" s="117"/>
      <c r="P27" s="117"/>
      <c r="Q27" s="117"/>
      <c r="U27" s="81">
        <v>2034</v>
      </c>
      <c r="IM27" s="92"/>
      <c r="IN27" s="92"/>
      <c r="IO27" s="92"/>
      <c r="IP27" s="81"/>
    </row>
    <row r="28" spans="1:250" ht="18" customHeight="1" x14ac:dyDescent="0.25">
      <c r="A28" s="82"/>
      <c r="B28" s="118"/>
      <c r="C28" s="118"/>
      <c r="D28" s="118"/>
      <c r="E28" s="118"/>
      <c r="F28" s="118"/>
      <c r="G28" s="118"/>
      <c r="H28" s="119"/>
      <c r="J28" s="117"/>
      <c r="K28" s="117"/>
      <c r="L28" s="117"/>
      <c r="M28" s="117"/>
      <c r="N28" s="117"/>
      <c r="O28" s="117"/>
      <c r="P28" s="117"/>
      <c r="Q28" s="117"/>
      <c r="U28" s="81">
        <v>2035</v>
      </c>
      <c r="IM28" s="92"/>
      <c r="IN28" s="92"/>
      <c r="IO28" s="92"/>
      <c r="IP28" s="81"/>
    </row>
    <row r="29" spans="1:250" ht="18.75" customHeight="1" x14ac:dyDescent="0.25">
      <c r="A29" s="82"/>
      <c r="B29" s="118"/>
      <c r="C29" s="118"/>
      <c r="D29" s="118"/>
      <c r="E29" s="118"/>
      <c r="F29" s="118"/>
      <c r="G29" s="118"/>
      <c r="H29" s="119"/>
      <c r="J29" s="117"/>
      <c r="K29" s="117"/>
      <c r="L29" s="117"/>
      <c r="M29" s="117"/>
      <c r="N29" s="117"/>
      <c r="O29" s="117"/>
      <c r="P29" s="117"/>
      <c r="Q29" s="117"/>
      <c r="U29" s="81">
        <v>2036</v>
      </c>
      <c r="IM29" s="92"/>
      <c r="IN29" s="92"/>
      <c r="IO29" s="92"/>
      <c r="IP29" s="81"/>
    </row>
    <row r="30" spans="1:250" ht="18" customHeight="1" x14ac:dyDescent="0.25">
      <c r="A30" s="82"/>
      <c r="B30" s="120" t="s">
        <v>78</v>
      </c>
      <c r="C30" s="120"/>
      <c r="D30" s="120"/>
      <c r="E30" s="120"/>
      <c r="F30" s="120"/>
      <c r="G30" s="120"/>
      <c r="H30" s="121"/>
      <c r="J30" s="116"/>
      <c r="K30" s="116"/>
      <c r="L30" s="116"/>
      <c r="M30" s="116"/>
      <c r="N30" s="116"/>
      <c r="O30" s="116"/>
      <c r="P30" s="116"/>
      <c r="Q30" s="116"/>
      <c r="U30" s="81">
        <v>2037</v>
      </c>
      <c r="IM30" s="92"/>
      <c r="IN30" s="92"/>
      <c r="IO30" s="92"/>
      <c r="IP30" s="81"/>
    </row>
    <row r="31" spans="1:250" ht="18" customHeight="1" x14ac:dyDescent="0.25">
      <c r="A31" s="82"/>
      <c r="B31" s="118"/>
      <c r="C31" s="118"/>
      <c r="D31" s="118"/>
      <c r="E31" s="118"/>
      <c r="F31" s="118"/>
      <c r="G31" s="118"/>
      <c r="H31" s="119"/>
      <c r="J31" s="116"/>
      <c r="K31" s="116"/>
      <c r="L31" s="116"/>
      <c r="M31" s="116"/>
      <c r="N31" s="116"/>
      <c r="O31" s="116"/>
      <c r="P31" s="116"/>
      <c r="Q31" s="116"/>
      <c r="U31" s="81">
        <v>2038</v>
      </c>
      <c r="IM31" s="92"/>
      <c r="IN31" s="92"/>
      <c r="IO31" s="92"/>
      <c r="IP31" s="81"/>
    </row>
    <row r="32" spans="1:250" ht="18" customHeight="1" x14ac:dyDescent="0.25">
      <c r="A32" s="82"/>
      <c r="B32" s="118"/>
      <c r="C32" s="118"/>
      <c r="D32" s="118"/>
      <c r="E32" s="118"/>
      <c r="F32" s="118"/>
      <c r="G32" s="118"/>
      <c r="H32" s="119"/>
      <c r="U32" s="81">
        <v>2039</v>
      </c>
      <c r="IM32" s="92"/>
      <c r="IN32" s="92"/>
      <c r="IO32" s="92"/>
      <c r="IP32" s="81"/>
    </row>
    <row r="33" spans="1:250" ht="18" customHeight="1" thickBot="1" x14ac:dyDescent="0.3">
      <c r="A33" s="108"/>
      <c r="B33" s="109"/>
      <c r="C33" s="109"/>
      <c r="D33" s="109"/>
      <c r="E33" s="109"/>
      <c r="F33" s="109"/>
      <c r="G33" s="109"/>
      <c r="H33" s="110"/>
      <c r="J33" s="116"/>
      <c r="K33" s="116"/>
      <c r="L33" s="116"/>
      <c r="M33" s="116"/>
      <c r="N33" s="116"/>
      <c r="O33" s="116"/>
      <c r="P33" s="116"/>
      <c r="Q33" s="116"/>
      <c r="U33" s="81">
        <v>2040</v>
      </c>
      <c r="IM33" s="92"/>
      <c r="IN33" s="92"/>
      <c r="IO33" s="92"/>
      <c r="IP33" s="81"/>
    </row>
    <row r="34" spans="1:250" ht="18" customHeight="1" thickTop="1" x14ac:dyDescent="0.25">
      <c r="J34" s="116"/>
      <c r="K34" s="116"/>
      <c r="L34" s="116"/>
      <c r="M34" s="116"/>
      <c r="N34" s="116"/>
      <c r="O34" s="116"/>
      <c r="P34" s="116"/>
      <c r="Q34" s="116"/>
      <c r="U34" s="81">
        <v>2041</v>
      </c>
      <c r="IM34" s="92"/>
      <c r="IN34" s="92"/>
      <c r="IO34" s="92"/>
      <c r="IP34" s="81"/>
    </row>
    <row r="35" spans="1:250" ht="18" customHeight="1" x14ac:dyDescent="0.25">
      <c r="J35" s="116"/>
      <c r="K35" s="116"/>
      <c r="L35" s="116"/>
      <c r="M35" s="116"/>
      <c r="N35" s="116"/>
      <c r="O35" s="116"/>
      <c r="P35" s="116"/>
      <c r="Q35" s="116"/>
      <c r="U35" s="81">
        <v>2042</v>
      </c>
      <c r="IM35" s="92"/>
      <c r="IN35" s="92"/>
      <c r="IO35" s="92"/>
      <c r="IP35" s="81"/>
    </row>
    <row r="36" spans="1:250" ht="18" customHeight="1" x14ac:dyDescent="0.25">
      <c r="J36" s="116"/>
      <c r="K36" s="116"/>
      <c r="L36" s="116"/>
      <c r="M36" s="116"/>
      <c r="N36" s="116"/>
      <c r="O36" s="116"/>
      <c r="P36" s="116"/>
      <c r="Q36" s="116"/>
      <c r="U36" s="81">
        <v>2043</v>
      </c>
      <c r="IM36" s="92"/>
      <c r="IN36" s="92"/>
      <c r="IO36" s="92"/>
      <c r="IP36" s="81"/>
    </row>
    <row r="37" spans="1:250" ht="21" customHeight="1" x14ac:dyDescent="0.25">
      <c r="J37" s="116"/>
      <c r="K37" s="116"/>
      <c r="L37" s="116"/>
      <c r="M37" s="116"/>
      <c r="N37" s="116"/>
      <c r="O37" s="116"/>
      <c r="P37" s="116"/>
      <c r="Q37" s="116"/>
      <c r="U37" s="81">
        <v>2044</v>
      </c>
      <c r="IM37" s="92"/>
      <c r="IN37" s="92"/>
      <c r="IO37" s="92"/>
      <c r="IP37" s="81"/>
    </row>
    <row r="38" spans="1:250" ht="18" customHeight="1" x14ac:dyDescent="0.25">
      <c r="J38" s="116"/>
      <c r="K38" s="116"/>
      <c r="L38" s="116"/>
      <c r="M38" s="116"/>
      <c r="N38" s="116"/>
      <c r="O38" s="116"/>
      <c r="P38" s="116"/>
      <c r="Q38" s="116"/>
      <c r="U38" s="81">
        <v>2045</v>
      </c>
      <c r="IM38" s="92"/>
      <c r="IN38" s="92"/>
      <c r="IO38" s="92"/>
      <c r="IP38" s="81"/>
    </row>
    <row r="39" spans="1:250" ht="18" customHeight="1" x14ac:dyDescent="0.25">
      <c r="J39" s="116"/>
      <c r="K39" s="116"/>
      <c r="L39" s="116"/>
      <c r="M39" s="116"/>
      <c r="N39" s="116"/>
      <c r="O39" s="116"/>
      <c r="P39" s="116"/>
      <c r="Q39" s="116"/>
      <c r="U39" s="81">
        <v>2046</v>
      </c>
      <c r="IM39" s="92"/>
      <c r="IN39" s="92"/>
      <c r="IO39" s="92"/>
      <c r="IP39" s="81"/>
    </row>
    <row r="40" spans="1:250" ht="18" customHeight="1" x14ac:dyDescent="0.25">
      <c r="J40" s="116"/>
      <c r="K40" s="116"/>
      <c r="L40" s="116"/>
      <c r="M40" s="116"/>
      <c r="N40" s="116"/>
      <c r="O40" s="116"/>
      <c r="P40" s="116"/>
      <c r="Q40" s="116"/>
      <c r="U40" s="81">
        <v>2047</v>
      </c>
      <c r="IM40" s="92"/>
      <c r="IN40" s="92"/>
      <c r="IO40" s="92"/>
      <c r="IP40" s="81"/>
    </row>
    <row r="41" spans="1:250" ht="18" customHeight="1" x14ac:dyDescent="0.25">
      <c r="J41" s="91"/>
      <c r="K41" s="113"/>
      <c r="L41" s="113"/>
      <c r="M41" s="113"/>
      <c r="N41" s="113"/>
      <c r="O41" s="113"/>
      <c r="P41" s="113"/>
      <c r="Q41" s="113"/>
      <c r="U41" s="81">
        <v>2048</v>
      </c>
      <c r="IM41" s="92"/>
      <c r="IN41" s="92"/>
      <c r="IO41" s="92"/>
      <c r="IP41" s="81"/>
    </row>
    <row r="42" spans="1:250" x14ac:dyDescent="0.25">
      <c r="J42" s="91"/>
      <c r="K42" s="113"/>
      <c r="L42" s="113"/>
      <c r="M42" s="113"/>
      <c r="N42" s="113"/>
      <c r="O42" s="113"/>
      <c r="P42" s="113"/>
      <c r="Q42" s="113"/>
      <c r="U42" s="81">
        <v>2049</v>
      </c>
      <c r="IM42" s="92"/>
      <c r="IN42" s="92"/>
      <c r="IO42" s="92"/>
      <c r="IP42" s="81"/>
    </row>
    <row r="43" spans="1:250" x14ac:dyDescent="0.25">
      <c r="J43" s="91"/>
      <c r="K43" s="113"/>
      <c r="L43" s="113"/>
      <c r="M43" s="113"/>
      <c r="N43" s="113"/>
      <c r="O43" s="113"/>
      <c r="P43" s="113"/>
      <c r="Q43" s="113"/>
      <c r="U43" s="81">
        <v>2050</v>
      </c>
      <c r="IM43" s="92"/>
      <c r="IN43" s="92"/>
      <c r="IO43" s="92"/>
      <c r="IP43" s="81"/>
    </row>
    <row r="44" spans="1:250" x14ac:dyDescent="0.25">
      <c r="J44" s="91"/>
      <c r="K44" s="113"/>
      <c r="L44" s="113"/>
      <c r="M44" s="113"/>
      <c r="N44" s="113"/>
      <c r="O44" s="113"/>
      <c r="P44" s="113"/>
      <c r="Q44" s="113"/>
      <c r="U44" s="81">
        <v>2051</v>
      </c>
      <c r="IM44" s="92"/>
      <c r="IN44" s="92"/>
      <c r="IO44" s="92"/>
      <c r="IP44" s="81"/>
    </row>
    <row r="45" spans="1:250" x14ac:dyDescent="0.25">
      <c r="J45" s="91"/>
      <c r="K45" s="113"/>
      <c r="L45" s="113"/>
      <c r="M45" s="113"/>
      <c r="N45" s="113"/>
      <c r="O45" s="113"/>
      <c r="P45" s="113"/>
      <c r="Q45" s="113"/>
      <c r="U45" s="81">
        <v>2052</v>
      </c>
      <c r="IM45" s="92"/>
      <c r="IN45" s="92"/>
      <c r="IO45" s="92"/>
      <c r="IP45" s="81"/>
    </row>
    <row r="46" spans="1:250" x14ac:dyDescent="0.25">
      <c r="J46" s="91"/>
      <c r="K46" s="113"/>
      <c r="L46" s="113"/>
      <c r="M46" s="113"/>
      <c r="N46" s="113"/>
      <c r="O46" s="113"/>
      <c r="P46" s="113"/>
      <c r="Q46" s="113"/>
      <c r="U46" s="81">
        <v>2053</v>
      </c>
      <c r="IM46" s="92"/>
      <c r="IN46" s="92"/>
      <c r="IO46" s="92"/>
      <c r="IP46" s="81"/>
    </row>
    <row r="47" spans="1:250" x14ac:dyDescent="0.25">
      <c r="J47" s="91"/>
      <c r="K47" s="113"/>
      <c r="L47" s="113"/>
      <c r="M47" s="113"/>
      <c r="N47" s="113"/>
      <c r="O47" s="113"/>
      <c r="P47" s="113"/>
      <c r="Q47" s="113"/>
      <c r="U47" s="81">
        <v>2054</v>
      </c>
      <c r="IM47" s="92"/>
      <c r="IN47" s="92"/>
      <c r="IO47" s="92"/>
      <c r="IP47" s="81"/>
    </row>
    <row r="48" spans="1:250" x14ac:dyDescent="0.25">
      <c r="J48" s="91"/>
      <c r="K48" s="113"/>
      <c r="L48" s="113"/>
      <c r="M48" s="113"/>
      <c r="N48" s="113"/>
      <c r="O48" s="113"/>
      <c r="P48" s="113"/>
      <c r="Q48" s="113"/>
      <c r="U48" s="81">
        <v>2055</v>
      </c>
      <c r="IM48" s="92"/>
      <c r="IN48" s="92"/>
      <c r="IO48" s="92"/>
      <c r="IP48" s="81"/>
    </row>
    <row r="49" spans="21:250" x14ac:dyDescent="0.25">
      <c r="U49" s="81">
        <v>2056</v>
      </c>
      <c r="IM49" s="92"/>
      <c r="IN49" s="92"/>
      <c r="IO49" s="92"/>
      <c r="IP49" s="81"/>
    </row>
    <row r="50" spans="21:250" x14ac:dyDescent="0.25">
      <c r="U50" s="81">
        <v>2057</v>
      </c>
      <c r="IM50" s="92"/>
      <c r="IN50" s="92"/>
      <c r="IO50" s="92"/>
      <c r="IP50" s="81"/>
    </row>
    <row r="51" spans="21:250" x14ac:dyDescent="0.25">
      <c r="U51" s="81">
        <v>2058</v>
      </c>
      <c r="IM51" s="92"/>
      <c r="IN51" s="92"/>
      <c r="IO51" s="92"/>
      <c r="IP51" s="81"/>
    </row>
    <row r="52" spans="21:250" x14ac:dyDescent="0.25">
      <c r="U52" s="81">
        <v>2059</v>
      </c>
      <c r="IM52" s="92"/>
      <c r="IN52" s="92"/>
      <c r="IO52" s="92"/>
      <c r="IP52" s="81"/>
    </row>
    <row r="53" spans="21:250" x14ac:dyDescent="0.25">
      <c r="U53" s="81">
        <v>2060</v>
      </c>
      <c r="IM53" s="92"/>
      <c r="IN53" s="92"/>
      <c r="IO53" s="92"/>
      <c r="IP53" s="81"/>
    </row>
    <row r="54" spans="21:250" x14ac:dyDescent="0.25">
      <c r="U54" s="81">
        <v>2061</v>
      </c>
      <c r="IM54" s="92"/>
      <c r="IN54" s="92"/>
      <c r="IO54" s="92"/>
      <c r="IP54" s="81"/>
    </row>
    <row r="55" spans="21:250" x14ac:dyDescent="0.25">
      <c r="U55" s="81">
        <v>2062</v>
      </c>
      <c r="IM55" s="92"/>
      <c r="IN55" s="92"/>
      <c r="IO55" s="92"/>
      <c r="IP55" s="81"/>
    </row>
    <row r="56" spans="21:250" x14ac:dyDescent="0.25">
      <c r="U56" s="81">
        <v>2063</v>
      </c>
      <c r="IM56" s="92"/>
      <c r="IN56" s="92"/>
      <c r="IO56" s="92"/>
      <c r="IP56" s="81"/>
    </row>
    <row r="57" spans="21:250" x14ac:dyDescent="0.25">
      <c r="U57" s="81">
        <v>2064</v>
      </c>
      <c r="IM57" s="92"/>
      <c r="IN57" s="92"/>
      <c r="IO57" s="92"/>
      <c r="IP57" s="81"/>
    </row>
    <row r="58" spans="21:250" x14ac:dyDescent="0.25">
      <c r="U58" s="81">
        <v>2065</v>
      </c>
      <c r="IM58" s="92"/>
      <c r="IN58" s="92"/>
      <c r="IO58" s="92"/>
      <c r="IP58" s="81"/>
    </row>
    <row r="59" spans="21:250" x14ac:dyDescent="0.25">
      <c r="U59" s="81">
        <v>2066</v>
      </c>
      <c r="IM59" s="92"/>
      <c r="IN59" s="92"/>
      <c r="IO59" s="92"/>
      <c r="IP59" s="81"/>
    </row>
    <row r="60" spans="21:250" x14ac:dyDescent="0.25">
      <c r="U60" s="81">
        <v>2067</v>
      </c>
      <c r="IM60" s="92"/>
      <c r="IN60" s="92"/>
      <c r="IO60" s="92"/>
      <c r="IP60" s="81"/>
    </row>
    <row r="61" spans="21:250" x14ac:dyDescent="0.25">
      <c r="U61" s="81">
        <v>2068</v>
      </c>
      <c r="IM61" s="92"/>
      <c r="IN61" s="92"/>
      <c r="IO61" s="92"/>
      <c r="IP61" s="81"/>
    </row>
    <row r="62" spans="21:250" x14ac:dyDescent="0.25">
      <c r="U62" s="81">
        <v>2069</v>
      </c>
      <c r="IM62" s="92"/>
      <c r="IN62" s="92"/>
      <c r="IO62" s="92"/>
      <c r="IP62" s="81"/>
    </row>
    <row r="63" spans="21:250" x14ac:dyDescent="0.25">
      <c r="U63" s="81">
        <v>2070</v>
      </c>
      <c r="IM63" s="92"/>
      <c r="IN63" s="92"/>
      <c r="IO63" s="92"/>
      <c r="IP63" s="81"/>
    </row>
    <row r="64" spans="21:250" x14ac:dyDescent="0.25">
      <c r="U64" s="81">
        <v>2071</v>
      </c>
      <c r="IM64" s="92"/>
      <c r="IN64" s="92"/>
      <c r="IO64" s="92"/>
      <c r="IP64" s="81"/>
    </row>
    <row r="65" spans="21:250" x14ac:dyDescent="0.25">
      <c r="U65" s="81">
        <v>2072</v>
      </c>
      <c r="IM65" s="92"/>
      <c r="IN65" s="92"/>
      <c r="IO65" s="92"/>
      <c r="IP65" s="81"/>
    </row>
    <row r="66" spans="21:250" x14ac:dyDescent="0.25">
      <c r="U66" s="81">
        <v>2073</v>
      </c>
      <c r="IM66" s="92"/>
      <c r="IN66" s="92"/>
      <c r="IO66" s="92"/>
      <c r="IP66" s="81"/>
    </row>
    <row r="67" spans="21:250" x14ac:dyDescent="0.25">
      <c r="U67" s="81">
        <v>2074</v>
      </c>
      <c r="IM67" s="92"/>
      <c r="IN67" s="92"/>
      <c r="IO67" s="92"/>
      <c r="IP67" s="81"/>
    </row>
    <row r="68" spans="21:250" x14ac:dyDescent="0.25">
      <c r="U68" s="81">
        <v>2075</v>
      </c>
      <c r="IM68" s="92"/>
      <c r="IN68" s="92"/>
      <c r="IO68" s="92"/>
      <c r="IP68" s="81"/>
    </row>
    <row r="69" spans="21:250" x14ac:dyDescent="0.25">
      <c r="U69" s="81">
        <v>2076</v>
      </c>
      <c r="IM69" s="92"/>
      <c r="IN69" s="92"/>
      <c r="IO69" s="92"/>
      <c r="IP69" s="81"/>
    </row>
    <row r="70" spans="21:250" x14ac:dyDescent="0.25">
      <c r="U70" s="81">
        <v>2077</v>
      </c>
      <c r="IM70" s="92"/>
      <c r="IN70" s="92"/>
      <c r="IO70" s="92"/>
      <c r="IP70" s="81"/>
    </row>
    <row r="71" spans="21:250" x14ac:dyDescent="0.25">
      <c r="U71" s="81">
        <v>2078</v>
      </c>
      <c r="IM71" s="92"/>
      <c r="IN71" s="92"/>
      <c r="IO71" s="92"/>
      <c r="IP71" s="81"/>
    </row>
    <row r="72" spans="21:250" x14ac:dyDescent="0.25">
      <c r="U72" s="81">
        <v>2079</v>
      </c>
      <c r="IM72" s="92"/>
      <c r="IN72" s="92"/>
      <c r="IO72" s="92"/>
      <c r="IP72" s="81"/>
    </row>
    <row r="73" spans="21:250" x14ac:dyDescent="0.25">
      <c r="U73" s="81">
        <v>2080</v>
      </c>
      <c r="IM73" s="92"/>
      <c r="IN73" s="92"/>
      <c r="IO73" s="92"/>
      <c r="IP73" s="81"/>
    </row>
    <row r="74" spans="21:250" x14ac:dyDescent="0.25">
      <c r="U74" s="81">
        <v>2081</v>
      </c>
      <c r="IM74" s="92"/>
      <c r="IN74" s="92"/>
      <c r="IO74" s="92"/>
      <c r="IP74" s="81"/>
    </row>
    <row r="75" spans="21:250" x14ac:dyDescent="0.25">
      <c r="U75" s="81">
        <v>2082</v>
      </c>
      <c r="IM75" s="92"/>
      <c r="IN75" s="92"/>
      <c r="IO75" s="92"/>
      <c r="IP75" s="81"/>
    </row>
    <row r="76" spans="21:250" x14ac:dyDescent="0.25">
      <c r="U76" s="81">
        <v>2083</v>
      </c>
      <c r="IM76" s="92"/>
      <c r="IN76" s="92"/>
      <c r="IO76" s="92"/>
      <c r="IP76" s="81"/>
    </row>
    <row r="77" spans="21:250" x14ac:dyDescent="0.25">
      <c r="U77" s="81">
        <v>2084</v>
      </c>
      <c r="IM77" s="92"/>
      <c r="IN77" s="92"/>
      <c r="IO77" s="92"/>
      <c r="IP77" s="81"/>
    </row>
    <row r="78" spans="21:250" x14ac:dyDescent="0.25">
      <c r="U78" s="81">
        <v>2085</v>
      </c>
      <c r="IM78" s="92"/>
      <c r="IN78" s="92"/>
      <c r="IO78" s="92"/>
      <c r="IP78" s="81"/>
    </row>
    <row r="79" spans="21:250" x14ac:dyDescent="0.25">
      <c r="U79" s="81">
        <v>2086</v>
      </c>
      <c r="IM79" s="92"/>
      <c r="IN79" s="92"/>
      <c r="IO79" s="92"/>
      <c r="IP79" s="81"/>
    </row>
    <row r="80" spans="21:250" x14ac:dyDescent="0.25">
      <c r="U80" s="81">
        <v>2087</v>
      </c>
      <c r="IM80" s="92"/>
      <c r="IN80" s="92"/>
      <c r="IO80" s="92"/>
      <c r="IP80" s="81"/>
    </row>
    <row r="81" spans="21:255" x14ac:dyDescent="0.25">
      <c r="U81" s="81">
        <v>2088</v>
      </c>
      <c r="IM81" s="92"/>
      <c r="IN81" s="92"/>
      <c r="IO81" s="92"/>
      <c r="IP81" s="81"/>
    </row>
    <row r="82" spans="21:255" x14ac:dyDescent="0.25">
      <c r="U82" s="81">
        <v>2089</v>
      </c>
      <c r="IM82" s="92"/>
      <c r="IN82" s="92"/>
      <c r="IO82" s="92"/>
      <c r="IP82" s="81"/>
    </row>
    <row r="83" spans="21:255" x14ac:dyDescent="0.25">
      <c r="U83" s="81">
        <v>2090</v>
      </c>
      <c r="IM83" s="92"/>
      <c r="IN83" s="92"/>
      <c r="IO83" s="92"/>
      <c r="IP83" s="81"/>
    </row>
    <row r="84" spans="21:255" x14ac:dyDescent="0.25">
      <c r="U84" s="81">
        <v>2091</v>
      </c>
      <c r="IM84" s="92"/>
      <c r="IN84" s="92"/>
      <c r="IO84" s="92"/>
      <c r="IP84" s="81"/>
    </row>
    <row r="85" spans="21:255" x14ac:dyDescent="0.25">
      <c r="U85" s="81">
        <v>2092</v>
      </c>
      <c r="IM85" s="92"/>
      <c r="IN85" s="92"/>
      <c r="IO85" s="92"/>
      <c r="IP85" s="81"/>
    </row>
    <row r="86" spans="21:255" x14ac:dyDescent="0.25">
      <c r="U86" s="81">
        <v>2093</v>
      </c>
      <c r="IM86" s="92"/>
      <c r="IN86" s="92"/>
      <c r="IO86" s="92"/>
      <c r="IP86" s="81"/>
    </row>
    <row r="87" spans="21:255" x14ac:dyDescent="0.25">
      <c r="U87" s="81">
        <v>2094</v>
      </c>
      <c r="IM87" s="92"/>
      <c r="IN87" s="92"/>
      <c r="IO87" s="92"/>
      <c r="IP87" s="92"/>
    </row>
    <row r="88" spans="21:255" x14ac:dyDescent="0.25"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algorithmName="SHA-512" hashValue="MNgbb+5cpgImXr8c7W/BFkHoBx1Vn1gA/W9dkj/Io7MSaA/+Kri8HaKezdu0hp1RLyHKvieregcIxKKrSwUADA==" saltValue="rhOUL+3P5q+axpKsrxjClA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8" t="str">
        <f>'ФИ-Почетна'!$C$18</f>
        <v>Алкалоид АД Скопје</v>
      </c>
      <c r="D1" s="138"/>
      <c r="E1" s="138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2022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42" t="s">
        <v>19</v>
      </c>
      <c r="C6" s="142"/>
      <c r="D6" s="142"/>
      <c r="E6" s="19"/>
      <c r="G6" s="20"/>
    </row>
    <row r="7" spans="1:7" ht="15.75" customHeight="1" x14ac:dyDescent="0.25">
      <c r="A7" s="11"/>
      <c r="B7" s="143" t="s">
        <v>135</v>
      </c>
      <c r="C7" s="143"/>
      <c r="D7" s="143"/>
      <c r="E7" s="19"/>
      <c r="G7" s="20"/>
    </row>
    <row r="8" spans="1:7" ht="13.8" thickBot="1" x14ac:dyDescent="0.3">
      <c r="A8" s="11"/>
      <c r="B8" s="11"/>
      <c r="C8" s="147" t="s">
        <v>24</v>
      </c>
      <c r="D8" s="147"/>
      <c r="E8" s="147"/>
      <c r="G8" s="20"/>
    </row>
    <row r="9" spans="1:7" ht="27" customHeight="1" thickTop="1" thickBot="1" x14ac:dyDescent="0.3">
      <c r="A9" s="148" t="s">
        <v>23</v>
      </c>
      <c r="B9" s="146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8"/>
      <c r="B10" s="146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9449288</v>
      </c>
      <c r="D11" s="1">
        <f>SUM(D12:D13)</f>
        <v>10988914</v>
      </c>
      <c r="E11" s="1">
        <f>IF(C11&lt;=0,0,D11/C11*100)</f>
        <v>116.29356624541447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3339917</v>
      </c>
      <c r="D12" s="3">
        <v>3448975</v>
      </c>
      <c r="E12" s="1">
        <f t="shared" ref="E12:E38" si="0">IF(C12&lt;=0,0,D12/C12*100)</f>
        <v>103.26529072429045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6109371</v>
      </c>
      <c r="D13" s="3">
        <v>7539939</v>
      </c>
      <c r="E13" s="1">
        <f t="shared" si="0"/>
        <v>123.41596213423607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5179611</v>
      </c>
      <c r="D14" s="3">
        <v>6058568</v>
      </c>
      <c r="E14" s="1">
        <f t="shared" si="0"/>
        <v>116.96955620798551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4269677</v>
      </c>
      <c r="D15" s="4">
        <f>D11-D14</f>
        <v>4930346</v>
      </c>
      <c r="E15" s="4">
        <f t="shared" si="0"/>
        <v>115.47351239918149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381334</v>
      </c>
      <c r="D16" s="3">
        <v>450980</v>
      </c>
      <c r="E16" s="1">
        <f t="shared" si="0"/>
        <v>118.26377925912716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2669365</v>
      </c>
      <c r="D17" s="3">
        <v>3324156</v>
      </c>
      <c r="E17" s="1">
        <f t="shared" si="0"/>
        <v>124.52984136676702</v>
      </c>
      <c r="G17" s="20"/>
    </row>
    <row r="18" spans="1:8" ht="14.4" thickTop="1" thickBot="1" x14ac:dyDescent="0.3">
      <c r="A18" s="23">
        <v>6</v>
      </c>
      <c r="B18" s="74" t="s">
        <v>46</v>
      </c>
      <c r="C18" s="3"/>
      <c r="D18" s="3"/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236733</v>
      </c>
      <c r="D19" s="3">
        <v>796943</v>
      </c>
      <c r="E19" s="1">
        <f t="shared" si="0"/>
        <v>336.64212424968213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307433</v>
      </c>
      <c r="D20" s="3">
        <v>619677</v>
      </c>
      <c r="E20" s="1">
        <f t="shared" si="0"/>
        <v>201.56489381426198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1148278</v>
      </c>
      <c r="D21" s="2">
        <f>D15-D16-D17-D18+D19-D20</f>
        <v>1332476</v>
      </c>
      <c r="E21" s="2">
        <f t="shared" si="0"/>
        <v>116.04123740069913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0</v>
      </c>
      <c r="D22" s="1">
        <f>D23+D24+D25</f>
        <v>43</v>
      </c>
      <c r="E22" s="1">
        <f t="shared" si="0"/>
        <v>0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0</v>
      </c>
      <c r="D23" s="3">
        <v>43</v>
      </c>
      <c r="E23" s="1">
        <f t="shared" si="0"/>
        <v>0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/>
      <c r="D24" s="3"/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/>
      <c r="D25" s="3"/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14360</v>
      </c>
      <c r="D26" s="1">
        <f>D27+D28+D29</f>
        <v>12726</v>
      </c>
      <c r="E26" s="1">
        <f t="shared" si="0"/>
        <v>88.621169916434539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14360</v>
      </c>
      <c r="D27" s="3">
        <v>12726</v>
      </c>
      <c r="E27" s="1">
        <f t="shared" si="0"/>
        <v>88.621169916434539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/>
      <c r="D28" s="3"/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/>
      <c r="D29" s="3"/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1133918</v>
      </c>
      <c r="D30" s="4">
        <f>D21+D22-D26</f>
        <v>1319793</v>
      </c>
      <c r="E30" s="2">
        <f t="shared" si="0"/>
        <v>116.39227880675675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/>
      <c r="D31" s="3"/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1133918</v>
      </c>
      <c r="D32" s="2">
        <f>D30+D31</f>
        <v>1319793</v>
      </c>
      <c r="E32" s="2">
        <f t="shared" si="0"/>
        <v>116.39227880675675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144688</v>
      </c>
      <c r="D33" s="3">
        <v>179529</v>
      </c>
      <c r="E33" s="1">
        <f t="shared" si="0"/>
        <v>124.08008957204468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989230</v>
      </c>
      <c r="D34" s="2">
        <f>D32-D33</f>
        <v>1140264</v>
      </c>
      <c r="E34" s="2">
        <f t="shared" si="0"/>
        <v>115.26783457840948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28</v>
      </c>
      <c r="D35" s="3">
        <v>0</v>
      </c>
      <c r="E35" s="1">
        <f t="shared" si="0"/>
        <v>0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989202</v>
      </c>
      <c r="D36" s="4">
        <f>D34-D35</f>
        <v>1140264</v>
      </c>
      <c r="E36" s="2">
        <f t="shared" si="0"/>
        <v>115.27109730873977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/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989202</v>
      </c>
      <c r="D38" s="2">
        <f>D36+D37</f>
        <v>1140264</v>
      </c>
      <c r="E38" s="2">
        <f t="shared" si="0"/>
        <v>115.27109730873977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9" t="s">
        <v>92</v>
      </c>
      <c r="B40" s="140"/>
      <c r="C40" s="140"/>
      <c r="D40" s="140"/>
      <c r="E40" s="141"/>
      <c r="F40" s="20"/>
      <c r="G40" s="20"/>
      <c r="H40" s="20"/>
    </row>
    <row r="41" spans="1:8" ht="27" customHeight="1" thickTop="1" thickBot="1" x14ac:dyDescent="0.3">
      <c r="A41" s="144" t="s">
        <v>23</v>
      </c>
      <c r="B41" s="146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5"/>
      <c r="B42" s="146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9449288</v>
      </c>
      <c r="D43" s="3">
        <v>10988914</v>
      </c>
      <c r="E43" s="1">
        <f t="shared" ref="E43:E57" si="1">IF(C43&lt;=0,0,D43/C43*100)</f>
        <v>116.29356624541447</v>
      </c>
    </row>
    <row r="44" spans="1:8" ht="14.4" thickTop="1" thickBot="1" x14ac:dyDescent="0.3">
      <c r="A44" s="23">
        <v>2</v>
      </c>
      <c r="B44" s="74" t="s">
        <v>1</v>
      </c>
      <c r="C44" s="3">
        <v>236733</v>
      </c>
      <c r="D44" s="3">
        <v>796943</v>
      </c>
      <c r="E44" s="1">
        <f t="shared" si="1"/>
        <v>336.64212424968213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12675</v>
      </c>
      <c r="D45" s="3">
        <v>-98565</v>
      </c>
      <c r="E45" s="1">
        <f t="shared" si="1"/>
        <v>-777.63313609467457</v>
      </c>
    </row>
    <row r="46" spans="1:8" ht="14.4" thickTop="1" thickBot="1" x14ac:dyDescent="0.3">
      <c r="A46" s="23">
        <v>4</v>
      </c>
      <c r="B46" s="77" t="s">
        <v>44</v>
      </c>
      <c r="C46" s="3">
        <v>1635918</v>
      </c>
      <c r="D46" s="3">
        <v>1592567</v>
      </c>
      <c r="E46" s="1">
        <f t="shared" si="1"/>
        <v>97.350050552656057</v>
      </c>
    </row>
    <row r="47" spans="1:8" ht="14.4" thickTop="1" thickBot="1" x14ac:dyDescent="0.3">
      <c r="A47" s="23">
        <v>5</v>
      </c>
      <c r="B47" s="77" t="s">
        <v>51</v>
      </c>
      <c r="C47" s="3">
        <v>2338387</v>
      </c>
      <c r="D47" s="3">
        <v>2809504</v>
      </c>
      <c r="E47" s="1">
        <f t="shared" si="1"/>
        <v>120.14709284647923</v>
      </c>
    </row>
    <row r="48" spans="1:8" ht="27.6" thickTop="1" thickBot="1" x14ac:dyDescent="0.3">
      <c r="A48" s="23">
        <v>6</v>
      </c>
      <c r="B48" s="77" t="s">
        <v>52</v>
      </c>
      <c r="C48" s="3">
        <v>57689</v>
      </c>
      <c r="D48" s="3">
        <v>90409</v>
      </c>
      <c r="E48" s="1">
        <f t="shared" si="1"/>
        <v>156.71791849399366</v>
      </c>
    </row>
    <row r="49" spans="1:5" ht="14.4" thickTop="1" thickBot="1" x14ac:dyDescent="0.3">
      <c r="A49" s="23">
        <v>7</v>
      </c>
      <c r="B49" s="77" t="s">
        <v>53</v>
      </c>
      <c r="C49" s="3">
        <v>741929</v>
      </c>
      <c r="D49" s="3">
        <v>946746</v>
      </c>
      <c r="E49" s="1">
        <f t="shared" si="1"/>
        <v>127.60601081774672</v>
      </c>
    </row>
    <row r="50" spans="1:5" ht="14.4" thickTop="1" thickBot="1" x14ac:dyDescent="0.3">
      <c r="A50" s="23">
        <v>8</v>
      </c>
      <c r="B50" s="77" t="s">
        <v>54</v>
      </c>
      <c r="C50" s="3">
        <v>877617</v>
      </c>
      <c r="D50" s="3">
        <v>1424404</v>
      </c>
      <c r="E50" s="1">
        <f t="shared" si="1"/>
        <v>162.3036016850175</v>
      </c>
    </row>
    <row r="51" spans="1:5" ht="14.4" thickTop="1" thickBot="1" x14ac:dyDescent="0.3">
      <c r="A51" s="23">
        <v>9</v>
      </c>
      <c r="B51" s="78" t="s">
        <v>2</v>
      </c>
      <c r="C51" s="3">
        <v>2084562</v>
      </c>
      <c r="D51" s="3">
        <v>2342213</v>
      </c>
      <c r="E51" s="1">
        <f t="shared" si="1"/>
        <v>112.35995859082149</v>
      </c>
    </row>
    <row r="52" spans="1:5" ht="14.4" thickTop="1" thickBot="1" x14ac:dyDescent="0.3">
      <c r="A52" s="23">
        <v>10</v>
      </c>
      <c r="B52" s="79" t="s">
        <v>55</v>
      </c>
      <c r="C52" s="3">
        <v>618317</v>
      </c>
      <c r="D52" s="3">
        <v>648404</v>
      </c>
      <c r="E52" s="1">
        <f>IF(C52&lt;=0,0,D52/C52*100)</f>
        <v>104.86595063697099</v>
      </c>
    </row>
    <row r="53" spans="1:5" ht="15.75" customHeight="1" thickTop="1" thickBot="1" x14ac:dyDescent="0.3">
      <c r="A53" s="23">
        <v>11</v>
      </c>
      <c r="B53" s="78" t="s">
        <v>94</v>
      </c>
      <c r="C53" s="3"/>
      <c r="D53" s="3"/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0</v>
      </c>
      <c r="D54" s="3">
        <v>0</v>
      </c>
      <c r="E54" s="1">
        <f t="shared" si="2"/>
        <v>0</v>
      </c>
    </row>
    <row r="55" spans="1:5" ht="14.4" thickTop="1" thickBot="1" x14ac:dyDescent="0.3">
      <c r="A55" s="23">
        <v>13</v>
      </c>
      <c r="B55" s="78" t="s">
        <v>46</v>
      </c>
      <c r="C55" s="3"/>
      <c r="D55" s="3"/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195999</v>
      </c>
      <c r="D56" s="3">
        <v>500569</v>
      </c>
      <c r="E56" s="1">
        <f t="shared" si="1"/>
        <v>255.39364996760185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1148278</v>
      </c>
      <c r="D57" s="2">
        <f>D43+D44+D45-D46-D47-D48-D49-D50-D51-D52-D53-D54-D55-D56</f>
        <v>1332476</v>
      </c>
      <c r="E57" s="2">
        <f t="shared" si="1"/>
        <v>116.04123740069913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x14ac:dyDescent="0.25">
      <c r="A2" s="45"/>
      <c r="B2" s="43" t="s">
        <v>28</v>
      </c>
      <c r="C2" s="151" t="s">
        <v>138</v>
      </c>
      <c r="D2" s="152"/>
      <c r="E2" s="152"/>
    </row>
    <row r="3" spans="1:6" x14ac:dyDescent="0.25">
      <c r="A3" s="45"/>
      <c r="B3" s="43" t="s">
        <v>30</v>
      </c>
      <c r="C3" s="48" t="str">
        <f>'ФИ-Почетна'!$C$22</f>
        <v>01.01 - 30.09</v>
      </c>
      <c r="D3" s="49" t="s">
        <v>137</v>
      </c>
      <c r="E3" s="47">
        <f>'ФИ-Почетна'!$C$23</f>
        <v>2022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42" t="s">
        <v>27</v>
      </c>
      <c r="C6" s="142"/>
      <c r="D6" s="142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6" t="s">
        <v>34</v>
      </c>
      <c r="D8" s="156"/>
      <c r="E8" s="156"/>
    </row>
    <row r="9" spans="1:6" s="55" customFormat="1" ht="25.5" customHeight="1" thickTop="1" thickBot="1" x14ac:dyDescent="0.3">
      <c r="A9" s="150"/>
      <c r="B9" s="150" t="s">
        <v>33</v>
      </c>
      <c r="C9" s="54" t="s">
        <v>25</v>
      </c>
      <c r="D9" s="54" t="s">
        <v>140</v>
      </c>
      <c r="E9" s="54" t="s">
        <v>29</v>
      </c>
    </row>
    <row r="10" spans="1:6" ht="42" thickTop="1" thickBot="1" x14ac:dyDescent="0.3">
      <c r="A10" s="150"/>
      <c r="B10" s="150"/>
      <c r="C10" s="56" t="s">
        <v>32</v>
      </c>
      <c r="D10" s="56" t="s">
        <v>32</v>
      </c>
      <c r="E10" s="56" t="s">
        <v>141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9449288</v>
      </c>
      <c r="D11" s="25">
        <f>'Биланс на успех - функција'!D11</f>
        <v>10988914</v>
      </c>
      <c r="E11" s="25">
        <f>'Биланс на успех - функција'!E11</f>
        <v>116.29356624541447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3339917</v>
      </c>
      <c r="D12" s="27">
        <f>'Биланс на успех - функција'!D12</f>
        <v>3448975</v>
      </c>
      <c r="E12" s="25">
        <f>'Биланс на успех - функција'!E12</f>
        <v>103.26529072429045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6109371</v>
      </c>
      <c r="D13" s="27">
        <f>'Биланс на успех - функција'!D13</f>
        <v>7539939</v>
      </c>
      <c r="E13" s="25">
        <f>'Биланс на успех - функција'!E13</f>
        <v>123.41596213423607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5179611</v>
      </c>
      <c r="D14" s="27">
        <f>'Биланс на успех - функција'!D14</f>
        <v>6058568</v>
      </c>
      <c r="E14" s="25">
        <f>'Биланс на успех - функција'!E14</f>
        <v>116.96955620798551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4269677</v>
      </c>
      <c r="D15" s="30">
        <f>'Биланс на успех - функција'!D15</f>
        <v>4930346</v>
      </c>
      <c r="E15" s="30">
        <f>'Биланс на успех - функција'!E15</f>
        <v>115.47351239918149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381334</v>
      </c>
      <c r="D16" s="27">
        <f>'Биланс на успех - функција'!D16</f>
        <v>450980</v>
      </c>
      <c r="E16" s="25">
        <f>'Биланс на успех - функција'!E16</f>
        <v>118.26377925912716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2669365</v>
      </c>
      <c r="D17" s="27">
        <f>'Биланс на успех - функција'!D17</f>
        <v>3324156</v>
      </c>
      <c r="E17" s="25">
        <f>'Биланс на успех - функција'!E17</f>
        <v>124.52984136676702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236733</v>
      </c>
      <c r="D19" s="27">
        <f>'Биланс на успех - функција'!D19</f>
        <v>796943</v>
      </c>
      <c r="E19" s="25">
        <f>'Биланс на успех - функција'!E19</f>
        <v>336.64212424968213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307433</v>
      </c>
      <c r="D20" s="27">
        <f>'Биланс на успех - функција'!D20</f>
        <v>619677</v>
      </c>
      <c r="E20" s="25">
        <f>'Биланс на успех - функција'!E20</f>
        <v>201.56489381426198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1148278</v>
      </c>
      <c r="D21" s="34">
        <f>'Биланс на успех - функција'!D21</f>
        <v>1332476</v>
      </c>
      <c r="E21" s="34">
        <f>'Биланс на успех - функција'!E21</f>
        <v>116.04123740069913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0</v>
      </c>
      <c r="D22" s="25">
        <f>'Биланс на успех - функција'!D22</f>
        <v>43</v>
      </c>
      <c r="E22" s="25">
        <f>'Биланс на успех - функција'!E22</f>
        <v>0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0</v>
      </c>
      <c r="D23" s="27">
        <f>'Биланс на успех - функција'!D23</f>
        <v>43</v>
      </c>
      <c r="E23" s="25">
        <f>'Биланс на успех - функција'!E23</f>
        <v>0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14360</v>
      </c>
      <c r="D26" s="25">
        <f>'Биланс на успех - функција'!D26</f>
        <v>12726</v>
      </c>
      <c r="E26" s="25">
        <f>'Биланс на успех - функција'!E26</f>
        <v>88.621169916434539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14360</v>
      </c>
      <c r="D27" s="27">
        <f>'Биланс на успех - функција'!D27</f>
        <v>12726</v>
      </c>
      <c r="E27" s="25">
        <f>'Биланс на успех - функција'!E27</f>
        <v>88.621169916434539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1133918</v>
      </c>
      <c r="D30" s="30">
        <f>'Биланс на успех - функција'!D30</f>
        <v>1319793</v>
      </c>
      <c r="E30" s="34">
        <f>'Биланс на успех - функција'!E30</f>
        <v>116.39227880675675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1133918</v>
      </c>
      <c r="D32" s="34">
        <f>'Биланс на успех - функција'!D32</f>
        <v>1319793</v>
      </c>
      <c r="E32" s="34">
        <f>'Биланс на успех - функција'!E32</f>
        <v>116.39227880675675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144688</v>
      </c>
      <c r="D33" s="27">
        <f>'Биланс на успех - функција'!D33</f>
        <v>179529</v>
      </c>
      <c r="E33" s="25">
        <f>'Биланс на успех - функција'!E33</f>
        <v>124.08008957204468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989230</v>
      </c>
      <c r="D34" s="34">
        <f>'Биланс на успех - функција'!D34</f>
        <v>1140264</v>
      </c>
      <c r="E34" s="34">
        <f>'Биланс на успех - функција'!E34</f>
        <v>115.26783457840948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28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989202</v>
      </c>
      <c r="D36" s="30">
        <f>'Биланс на успех - функција'!D36</f>
        <v>1140264</v>
      </c>
      <c r="E36" s="34">
        <f>'Биланс на успех - функција'!E36</f>
        <v>115.27109730873977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989202</v>
      </c>
      <c r="D38" s="34">
        <f>'Биланс на успех - функција'!D38</f>
        <v>1140264</v>
      </c>
      <c r="E38" s="34">
        <f>'Биланс на успех - функција'!E38</f>
        <v>115.27109730873977</v>
      </c>
      <c r="F38" s="10"/>
    </row>
    <row r="39" spans="1:6" ht="18" customHeight="1" thickTop="1" thickBot="1" x14ac:dyDescent="0.3">
      <c r="A39" s="157"/>
      <c r="B39" s="158"/>
      <c r="C39" s="158"/>
      <c r="D39" s="158"/>
      <c r="E39" s="158"/>
      <c r="F39" s="10"/>
    </row>
    <row r="40" spans="1:6" ht="32.25" customHeight="1" thickTop="1" thickBot="1" x14ac:dyDescent="0.3">
      <c r="A40" s="153" t="s">
        <v>101</v>
      </c>
      <c r="B40" s="154"/>
      <c r="C40" s="154"/>
      <c r="D40" s="154"/>
      <c r="E40" s="155"/>
      <c r="F40" s="10"/>
    </row>
    <row r="41" spans="1:6" ht="24.75" customHeight="1" thickTop="1" thickBot="1" x14ac:dyDescent="0.3">
      <c r="A41" s="149"/>
      <c r="B41" s="150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9"/>
      <c r="B42" s="150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9449288</v>
      </c>
      <c r="D43" s="27">
        <f>'Биланс на успех - функција'!D43</f>
        <v>10988914</v>
      </c>
      <c r="E43" s="25">
        <f>'Биланс на успех - функција'!E43</f>
        <v>116.29356624541447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236733</v>
      </c>
      <c r="D44" s="27">
        <f>'Биланс на успех - функција'!D44</f>
        <v>796943</v>
      </c>
      <c r="E44" s="25">
        <f>'Биланс на успех - функција'!E44</f>
        <v>336.64212424968213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12675</v>
      </c>
      <c r="D45" s="27">
        <f>'Биланс на успех - функција'!D45</f>
        <v>-98565</v>
      </c>
      <c r="E45" s="25">
        <f>'Биланс на успех - функција'!E45</f>
        <v>-777.63313609467457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1635918</v>
      </c>
      <c r="D46" s="27">
        <f>'Биланс на успех - функција'!D46</f>
        <v>1592567</v>
      </c>
      <c r="E46" s="25">
        <f>'Биланс на успех - функција'!E46</f>
        <v>97.350050552656057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2338387</v>
      </c>
      <c r="D47" s="27">
        <f>'Биланс на успех - функција'!D47</f>
        <v>2809504</v>
      </c>
      <c r="E47" s="25">
        <f>'Биланс на успех - функција'!E47</f>
        <v>120.14709284647923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57689</v>
      </c>
      <c r="D48" s="27">
        <f>'Биланс на успех - функција'!D48</f>
        <v>90409</v>
      </c>
      <c r="E48" s="25">
        <f>'Биланс на успех - функција'!E48</f>
        <v>156.71791849399366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741929</v>
      </c>
      <c r="D49" s="27">
        <f>'Биланс на успех - функција'!D49</f>
        <v>946746</v>
      </c>
      <c r="E49" s="25">
        <f>'Биланс на успех - функција'!E49</f>
        <v>127.60601081774672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877617</v>
      </c>
      <c r="D50" s="27">
        <f>'Биланс на успех - функција'!D50</f>
        <v>1424404</v>
      </c>
      <c r="E50" s="25">
        <f>'Биланс на успех - функција'!E50</f>
        <v>162.3036016850175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2084562</v>
      </c>
      <c r="D51" s="27">
        <f>'Биланс на успех - функција'!D51</f>
        <v>2342213</v>
      </c>
      <c r="E51" s="25">
        <f>'Биланс на успех - функција'!E51</f>
        <v>112.35995859082149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618317</v>
      </c>
      <c r="D52" s="27">
        <f>'Биланс на успех - функција'!D52</f>
        <v>648404</v>
      </c>
      <c r="E52" s="25">
        <f>'Биланс на успех - функција'!E52</f>
        <v>104.86595063697099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0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195999</v>
      </c>
      <c r="D56" s="27">
        <f>'Биланс на успех - функција'!D56</f>
        <v>500569</v>
      </c>
      <c r="E56" s="25">
        <f>'Биланс на успех - функција'!E56</f>
        <v>255.39364996760185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1148278</v>
      </c>
      <c r="D57" s="34">
        <f>'Биланс на успех - функција'!D57</f>
        <v>1332476</v>
      </c>
      <c r="E57" s="34">
        <f>'Биланс на успех - функција'!E57</f>
        <v>116.04123740069913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algorithmName="SHA-512" hashValue="MRkhqgVVSoJ6gwHy7uzAZ1FWoL/sOqlw81MTNmaT3pS6KdD4A5mEeuyg5NapK7igckqHTlf6cT+A/gYiy3L/vw==" saltValue="sK0KH8H+KkUWaUkkTn/56w==" spinCount="100000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15748031496062992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2014-04-29T14:28:13Z</cp:lastPrinted>
  <dcterms:created xsi:type="dcterms:W3CDTF">2008-02-12T15:15:13Z</dcterms:created>
  <dcterms:modified xsi:type="dcterms:W3CDTF">2022-10-28T05:55:45Z</dcterms:modified>
</cp:coreProperties>
</file>