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2\12.Dekemvri 2022\Izvestai 31.12.2022\SEI-NET 2022\Objava 27.02.2023\"/>
    </mc:Choice>
  </mc:AlternateContent>
  <xr:revisionPtr revIDLastSave="0" documentId="13_ncr:1_{06A99A2D-E8F5-4766-94EF-52B257282B86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29" i="7" l="1"/>
  <c r="C26" i="23"/>
  <c r="C22" i="23"/>
  <c r="C11" i="23"/>
  <c r="C15" i="23" s="1"/>
  <c r="C21" i="23" s="1"/>
  <c r="C30" i="23" s="1"/>
  <c r="C32" i="23" s="1"/>
  <c r="C34" i="23" s="1"/>
  <c r="B51" i="24"/>
  <c r="B43" i="24"/>
  <c r="B56" i="24" s="1"/>
  <c r="B37" i="24"/>
  <c r="B27" i="24"/>
  <c r="B19" i="24"/>
  <c r="B11" i="24" s="1"/>
  <c r="B13" i="24"/>
  <c r="B42" i="24" l="1"/>
  <c r="B34" i="24"/>
  <c r="C36" i="23"/>
  <c r="C38" i="23"/>
  <c r="B9" i="7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C10" i="11" s="1"/>
  <c r="B10" i="11"/>
  <c r="D12" i="24"/>
  <c r="D9" i="11" s="1"/>
  <c r="D57" i="23"/>
  <c r="D57" i="25" s="1"/>
  <c r="C57" i="23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B28" i="12"/>
  <c r="B26" i="13" s="1"/>
  <c r="D41" i="7"/>
  <c r="D40" i="6" s="1"/>
  <c r="D42" i="7"/>
  <c r="D41" i="6" s="1"/>
  <c r="D44" i="7"/>
  <c r="D43" i="6" s="1"/>
  <c r="D45" i="7"/>
  <c r="D44" i="6" s="1"/>
  <c r="D46" i="7"/>
  <c r="D45" i="6" s="1"/>
  <c r="D48" i="7"/>
  <c r="D47" i="6" s="1"/>
  <c r="D30" i="7"/>
  <c r="D29" i="6" s="1"/>
  <c r="D31" i="7"/>
  <c r="D30" i="6" s="1"/>
  <c r="D32" i="7"/>
  <c r="D31" i="6" s="1"/>
  <c r="D33" i="7"/>
  <c r="D32" i="6" s="1"/>
  <c r="D34" i="7"/>
  <c r="D33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C34" i="6"/>
  <c r="B35" i="6"/>
  <c r="C35" i="6"/>
  <c r="B36" i="6"/>
  <c r="C36" i="6"/>
  <c r="B37" i="6"/>
  <c r="C37" i="6"/>
  <c r="B40" i="6"/>
  <c r="C40" i="6"/>
  <c r="B41" i="6"/>
  <c r="C41" i="6"/>
  <c r="C42" i="6"/>
  <c r="B43" i="6"/>
  <c r="C43" i="6"/>
  <c r="B44" i="6"/>
  <c r="C44" i="6"/>
  <c r="B45" i="6"/>
  <c r="C45" i="6"/>
  <c r="B47" i="6"/>
  <c r="C47" i="6"/>
  <c r="E11" i="23" l="1"/>
  <c r="E11" i="25" s="1"/>
  <c r="F26" i="13"/>
  <c r="E22" i="23"/>
  <c r="E22" i="25" s="1"/>
  <c r="D11" i="25"/>
  <c r="D15" i="23"/>
  <c r="D21" i="23" s="1"/>
  <c r="D30" i="23" s="1"/>
  <c r="E57" i="23"/>
  <c r="E57" i="25" s="1"/>
  <c r="C57" i="25"/>
  <c r="C42" i="24"/>
  <c r="C39" i="11" s="1"/>
  <c r="C34" i="11"/>
  <c r="C56" i="24"/>
  <c r="C53" i="11" s="1"/>
  <c r="C11" i="24"/>
  <c r="C8" i="11" s="1"/>
  <c r="E26" i="13"/>
  <c r="C47" i="12"/>
  <c r="C45" i="13" s="1"/>
  <c r="B47" i="12"/>
  <c r="B45" i="13" s="1"/>
  <c r="B34" i="11"/>
  <c r="E26" i="23"/>
  <c r="E26" i="25" s="1"/>
  <c r="C15" i="25"/>
  <c r="C11" i="25"/>
  <c r="D51" i="24"/>
  <c r="D48" i="11" s="1"/>
  <c r="D37" i="24"/>
  <c r="D34" i="11" s="1"/>
  <c r="D27" i="24"/>
  <c r="D24" i="11" s="1"/>
  <c r="D47" i="12"/>
  <c r="D45" i="13" s="1"/>
  <c r="G28" i="12"/>
  <c r="D13" i="24"/>
  <c r="D10" i="11" s="1"/>
  <c r="D19" i="24"/>
  <c r="D16" i="11" s="1"/>
  <c r="D21" i="25" l="1"/>
  <c r="D15" i="25"/>
  <c r="E15" i="23"/>
  <c r="E15" i="25" s="1"/>
  <c r="C34" i="24"/>
  <c r="C31" i="11" s="1"/>
  <c r="E21" i="23"/>
  <c r="E21" i="25" s="1"/>
  <c r="C21" i="25"/>
  <c r="D30" i="25"/>
  <c r="D32" i="23"/>
  <c r="D34" i="23" s="1"/>
  <c r="G26" i="13"/>
  <c r="D11" i="24"/>
  <c r="D8" i="11" s="1"/>
  <c r="B8" i="11"/>
  <c r="D50" i="24" l="1"/>
  <c r="D47" i="11" s="1"/>
  <c r="B47" i="11"/>
  <c r="E30" i="23"/>
  <c r="E30" i="25" s="1"/>
  <c r="C30" i="25"/>
  <c r="D32" i="25"/>
  <c r="B31" i="11"/>
  <c r="D34" i="24"/>
  <c r="D31" i="11" s="1"/>
  <c r="B40" i="11" l="1"/>
  <c r="D43" i="24"/>
  <c r="D40" i="11" s="1"/>
  <c r="B42" i="6"/>
  <c r="D43" i="7"/>
  <c r="D42" i="6" s="1"/>
  <c r="E32" i="23"/>
  <c r="E32" i="25" s="1"/>
  <c r="C32" i="25"/>
  <c r="D34" i="25"/>
  <c r="D38" i="23"/>
  <c r="D36" i="23"/>
  <c r="D36" i="25" s="1"/>
  <c r="C9" i="7" l="1"/>
  <c r="D10" i="7"/>
  <c r="D9" i="6" s="1"/>
  <c r="C9" i="6"/>
  <c r="B53" i="11"/>
  <c r="D56" i="24"/>
  <c r="D53" i="11" s="1"/>
  <c r="D42" i="24"/>
  <c r="D39" i="11" s="1"/>
  <c r="B39" i="11"/>
  <c r="D38" i="25"/>
  <c r="C34" i="25"/>
  <c r="E34" i="23"/>
  <c r="E34" i="25" s="1"/>
  <c r="D9" i="7" l="1"/>
  <c r="D8" i="6" s="1"/>
  <c r="C8" i="6"/>
  <c r="E31" i="13"/>
  <c r="G33" i="12"/>
  <c r="E47" i="12"/>
  <c r="E45" i="13" s="1"/>
  <c r="C38" i="25"/>
  <c r="E38" i="23"/>
  <c r="E38" i="25" s="1"/>
  <c r="E36" i="23"/>
  <c r="E36" i="25" s="1"/>
  <c r="C36" i="25"/>
  <c r="G31" i="13" l="1"/>
  <c r="G47" i="12"/>
  <c r="G45" i="13" s="1"/>
  <c r="D35" i="7" l="1"/>
  <c r="D34" i="6" s="1"/>
  <c r="B34" i="6"/>
  <c r="D29" i="7" l="1"/>
  <c r="D28" i="6" s="1"/>
  <c r="B28" i="6"/>
  <c r="C39" i="6" l="1"/>
  <c r="C39" i="7"/>
  <c r="C38" i="6" l="1"/>
  <c r="C47" i="7"/>
  <c r="C49" i="7" l="1"/>
  <c r="C46" i="6"/>
  <c r="B39" i="7" l="1"/>
  <c r="D40" i="7"/>
  <c r="D39" i="6" s="1"/>
  <c r="B39" i="6"/>
  <c r="C48" i="6"/>
  <c r="B47" i="7" l="1"/>
  <c r="D39" i="7"/>
  <c r="D38" i="6" s="1"/>
  <c r="B38" i="6"/>
  <c r="B49" i="7" l="1"/>
  <c r="B46" i="6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<sst xmlns="http://schemas.openxmlformats.org/spreadsheetml/2006/main" count="504" uniqueCount="381">
  <si>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</si>
  <si>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</si>
  <si>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</si>
  <si>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</si>
  <si>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</si>
  <si>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</si>
  <si>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</si>
  <si>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</si>
  <si>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</si>
  <si>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</si>
  <si>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</si>
  <si>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</si>
  <si>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</si>
  <si>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</si>
  <si>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</si>
  <si>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</si>
  <si>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</si>
  <si>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</si>
  <si>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</si>
  <si>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</si>
  <si>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</si>
  <si>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</si>
  <si>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</si>
  <si>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</si>
  <si>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</si>
  <si>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</si>
  <si>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</si>
  <si>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</si>
  <si>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</si>
  <si>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</si>
  <si>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</si>
  <si>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</si>
  <si>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</si>
  <si>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</si>
  <si>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</si>
  <si>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</si>
  <si>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</si>
  <si>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</si>
  <si>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</si>
  <si>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</si>
  <si>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</si>
  <si>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</si>
  <si>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</si>
  <si>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</si>
  <si>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</si>
  <si>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</si>
  <si>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</si>
  <si>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</si>
  <si>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</si>
  <si>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</si>
  <si>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</si>
  <si>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</si>
  <si>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</si>
  <si>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</si>
  <si>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</si>
  <si>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</si>
  <si>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</si>
  <si>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</si>
  <si>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</si>
  <si>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</si>
  <si>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</si>
  <si>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</si>
  <si>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</si>
  <si>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</si>
  <si>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</si>
  <si>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</si>
  <si>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</si>
  <si>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</si>
  <si>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</si>
  <si>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</si>
  <si>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</si>
  <si>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</si>
  <si>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</si>
  <si>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</si>
  <si>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</si>
  <si>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</si>
  <si>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</si>
  <si>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</si>
  <si>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</si>
  <si>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</si>
  <si>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</si>
  <si>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</si>
  <si>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</si>
  <si>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</si>
  <si>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</si>
  <si>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</si>
  <si>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</si>
  <si>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</si>
  <si>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</si>
  <si>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</si>
  <si>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</si>
  <si>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</si>
  <si>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</si>
  <si>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</si>
  <si>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</si>
  <si>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</si>
  <si>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</si>
  <si>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</si>
  <si>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</si>
  <si>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</si>
  <si>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</si>
  <si>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</si>
  <si>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</si>
  <si>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</si>
  <si>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</si>
  <si>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</si>
  <si>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</si>
  <si>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</si>
  <si>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</si>
  <si>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</si>
  <si>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</si>
  <si>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</si>
  <si>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</si>
  <si>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</si>
  <si>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</si>
  <si>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</si>
  <si>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</si>
  <si>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</si>
  <si>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</si>
  <si>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</si>
  <si>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</si>
  <si>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</si>
  <si>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</si>
  <si>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</si>
  <si>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</si>
  <si>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</si>
  <si>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</si>
  <si>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</si>
  <si>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</si>
  <si>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</si>
  <si>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</si>
  <si>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</si>
  <si>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</si>
  <si>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</si>
  <si>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</si>
  <si>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</si>
  <si>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</si>
  <si>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</si>
  <si>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</si>
  <si>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</si>
  <si>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</si>
  <si>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</si>
  <si>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</si>
  <si>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</si>
  <si>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</si>
  <si>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</si>
  <si>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</si>
  <si>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</si>
  <si>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</si>
  <si>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</si>
  <si>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</si>
  <si>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</si>
  <si>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</si>
  <si>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</si>
  <si>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</si>
  <si>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</si>
  <si>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</si>
  <si>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</si>
  <si>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</si>
  <si>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</si>
  <si>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</si>
  <si>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</si>
  <si>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</si>
  <si>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</si>
  <si>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</si>
  <si>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</si>
  <si>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</si>
  <si>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</si>
  <si>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</si>
  <si>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</si>
  <si>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</si>
  <si>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</si>
  <si>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</si>
  <si>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</si>
  <si>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</si>
  <si>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</si>
  <si>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</si>
  <si>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</si>
  <si>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</si>
  <si>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</si>
  <si>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</si>
  <si>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</si>
  <si>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</si>
  <si>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</si>
  <si>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</si>
  <si>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</si>
  <si>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</si>
  <si>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</si>
  <si>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</si>
  <si>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</si>
  <si>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</si>
  <si>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</si>
  <si>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</si>
  <si>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</si>
  <si>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</si>
  <si>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</si>
  <si>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</si>
  <si>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</si>
  <si>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</si>
  <si>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</si>
  <si>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</si>
  <si>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</si>
  <si>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</si>
  <si>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</si>
  <si>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</si>
  <si>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</si>
  <si>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</si>
  <si>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</si>
  <si>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</si>
  <si>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</si>
  <si>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</si>
  <si>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</si>
  <si>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</si>
  <si>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</si>
  <si>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</si>
  <si>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</si>
  <si>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</si>
  <si>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</si>
  <si>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</si>
  <si>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</si>
  <si>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</si>
  <si>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</si>
  <si>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</si>
  <si>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</si>
  <si>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</si>
  <si>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</si>
  <si>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</si>
  <si>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</si>
  <si>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</si>
  <si>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</si>
  <si>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</si>
  <si>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</si>
  <si>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</si>
  <si>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</si>
  <si>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</si>
  <si>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</si>
  <si>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</si>
  <si>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</si>
  <si>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</si>
  <si>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</si>
  <si>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</si>
  <si>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</si>
  <si>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</si>
  <si>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</si>
  <si>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</si>
  <si>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</si>
  <si>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</si>
  <si>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</si>
  <si>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</si>
  <si>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</si>
  <si>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</si>
  <si>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</si>
  <si>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</si>
  <si>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</si>
  <si>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</si>
  <si>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</si>
  <si>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</si>
  <si>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</si>
  <si>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</si>
  <si>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</si>
  <si>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</si>
  <si>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</si>
  <si>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</si>
  <si>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</si>
  <si>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</si>
  <si>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</si>
  <si>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</si>
  <si>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</si>
  <si>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</si>
  <si>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</si>
  <si>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</si>
  <si>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</si>
  <si>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</si>
  <si>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</si>
  <si>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</si>
  <si>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</si>
  <si>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</si>
  <si>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</si>
  <si>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</si>
  <si>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</si>
  <si>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</si>
  <si>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</si>
  <si>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</si>
  <si>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</si>
  <si>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</si>
  <si>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</si>
  <si>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</si>
  <si>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</si>
  <si>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</si>
  <si>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</si>
  <si>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</si>
  <si>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</si>
  <si>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</si>
  <si>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</si>
  <si>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</si>
  <si>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</si>
  <si>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</si>
  <si>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</si>
  <si>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</si>
  <si>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</si>
  <si>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</si>
  <si>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</si>
  <si>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</si>
  <si>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</si>
  <si>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</si>
  <si>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</si>
  <si>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</si>
  <si>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</si>
  <si>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</si>
  <si>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</si>
  <si>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</si>
  <si>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</si>
  <si>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</si>
  <si>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</si>
  <si>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</si>
  <si>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</si>
  <si>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</si>
  <si>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</si>
  <si>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</si>
  <si>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</si>
  <si>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</si>
  <si>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</si>
  <si>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</si>
  <si>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</si>
  <si>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</si>
  <si>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</si>
  <si>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</si>
  <si>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</si>
  <si>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</si>
  <si>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</si>
  <si>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</si>
  <si>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</si>
  <si>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</si>
  <si>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</si>
  <si>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</si>
  <si>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</si>
  <si>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</si>
  <si>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</si>
  <si>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</si>
  <si>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</si>
  <si>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</si>
  <si>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</si>
  <si>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</si>
  <si>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</si>
  <si>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</si>
  <si>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</si>
  <si>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</si>
  <si>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</si>
  <si>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</si>
  <si>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</si>
  <si>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</si>
  <si>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</si>
  <si>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</si>
  <si>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</si>
  <si>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</si>
  <si>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</si>
  <si>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</si>
  <si>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</si>
  <si>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</si>
  <si>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</si>
  <si>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</si>
  <si>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</si>
  <si>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</si>
  <si>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</si>
  <si>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</si>
  <si>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</si>
  <si>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</si>
  <si>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</si>
  <si>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</si>
  <si>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</si>
  <si>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</si>
  <si>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</si>
  <si>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</si>
  <si>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</si>
  <si>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</si>
  <si>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Alkaloid AD Skopje</t>
  </si>
  <si>
    <t>no</t>
  </si>
  <si>
    <t>Balance at June 30, current year</t>
  </si>
  <si>
    <t>Алкалоид АД Скопје</t>
  </si>
  <si>
    <t>Г)  Парични средства на крајот на периодот</t>
  </si>
  <si>
    <t>Состојба на 31 Декември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</si>
</sst>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3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0" fontId="37" fillId="0" borderId="0" xfId="5" applyFont="1"/>
    <xf numFmtId="0" fontId="37" fillId="0" borderId="0" xfId="5" applyFont="1" applyAlignment="1">
      <alignment vertical="center"/>
    </xf>
    <xf numFmtId="0" fontId="37" fillId="0" borderId="0" xfId="5" applyFont="1" applyAlignment="1">
      <alignment horizontal="left" vertical="center"/>
    </xf>
    <xf numFmtId="0" fontId="38" fillId="0" borderId="0" xfId="5" applyFont="1" applyAlignment="1">
      <alignment vertical="top"/>
    </xf>
    <xf numFmtId="0" fontId="39" fillId="0" borderId="0" xfId="3" applyFont="1" applyAlignment="1">
      <alignment horizontal="left" vertical="center" indent="2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80" zoomScaleNormal="8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2" width="9.109375" style="19"/>
    <col min="13" max="17" width="9.109375" style="223"/>
    <col min="18" max="20" width="9.109375" style="222"/>
    <col min="21" max="22" width="9.109375" style="15"/>
    <col min="23" max="27" width="9.109375" style="222"/>
    <col min="28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7"/>
      <c r="B1" s="228"/>
      <c r="C1" s="228"/>
      <c r="D1" s="228"/>
      <c r="E1" s="228"/>
      <c r="F1" s="228"/>
      <c r="G1" s="228"/>
      <c r="H1" s="229"/>
      <c r="I1" s="230"/>
      <c r="J1" s="230"/>
      <c r="K1" s="230"/>
      <c r="L1" s="230"/>
      <c r="M1" s="230"/>
      <c r="N1" s="230"/>
      <c r="O1" s="230"/>
      <c r="P1" s="230"/>
      <c r="Q1" s="230"/>
      <c r="R1" s="230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222" t="s">
        <v>233</v>
      </c>
      <c r="U3" s="15" t="s">
        <v>234</v>
      </c>
      <c r="V3" s="15" t="s">
        <v>235</v>
      </c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M4" s="223"/>
      <c r="N4" s="223"/>
      <c r="O4" s="223"/>
      <c r="P4" s="223"/>
      <c r="Q4" s="223"/>
      <c r="R4" s="223"/>
      <c r="S4" s="223"/>
      <c r="T4" s="223" t="s">
        <v>207</v>
      </c>
      <c r="U4" s="23">
        <v>2011</v>
      </c>
      <c r="V4" s="23" t="s">
        <v>236</v>
      </c>
      <c r="W4" s="223"/>
      <c r="X4" s="223"/>
      <c r="Y4" s="223"/>
      <c r="Z4" s="223"/>
      <c r="AA4" s="2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M5" s="223"/>
      <c r="N5" s="223"/>
      <c r="O5" s="223"/>
      <c r="P5" s="223"/>
      <c r="Q5" s="223"/>
      <c r="R5" s="223"/>
      <c r="S5" s="223"/>
      <c r="T5" s="223" t="s">
        <v>208</v>
      </c>
      <c r="U5" s="23">
        <v>2012</v>
      </c>
      <c r="V5" s="23" t="s">
        <v>237</v>
      </c>
      <c r="W5" s="223"/>
      <c r="X5" s="223"/>
      <c r="Y5" s="223"/>
      <c r="Z5" s="223"/>
      <c r="AA5" s="2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31"/>
      <c r="K6" s="231"/>
      <c r="L6" s="231"/>
      <c r="M6" s="231"/>
      <c r="N6" s="231"/>
      <c r="O6" s="231"/>
      <c r="P6" s="231"/>
      <c r="Q6" s="231"/>
      <c r="R6" s="223"/>
      <c r="S6" s="223"/>
      <c r="T6" s="223"/>
      <c r="U6" s="23">
        <v>2013</v>
      </c>
      <c r="V6" s="23" t="s">
        <v>238</v>
      </c>
      <c r="W6" s="223"/>
      <c r="X6" s="223"/>
      <c r="Y6" s="223"/>
      <c r="Z6" s="223"/>
      <c r="AA6" s="2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31"/>
      <c r="K7" s="231"/>
      <c r="L7" s="231"/>
      <c r="M7" s="231"/>
      <c r="N7" s="231"/>
      <c r="O7" s="231"/>
      <c r="P7" s="231"/>
      <c r="Q7" s="231"/>
      <c r="R7" s="223"/>
      <c r="S7" s="223"/>
      <c r="T7" s="223"/>
      <c r="U7" s="23">
        <v>2014</v>
      </c>
      <c r="V7" s="23" t="s">
        <v>239</v>
      </c>
      <c r="W7" s="223"/>
      <c r="X7" s="223"/>
      <c r="Y7" s="223"/>
      <c r="Z7" s="223"/>
      <c r="AA7" s="2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31"/>
      <c r="K8" s="231"/>
      <c r="L8" s="231"/>
      <c r="M8" s="231"/>
      <c r="N8" s="231"/>
      <c r="O8" s="231"/>
      <c r="P8" s="231"/>
      <c r="Q8" s="224"/>
      <c r="R8" s="223"/>
      <c r="U8" s="15">
        <v>2015</v>
      </c>
      <c r="IM8" s="26"/>
      <c r="IN8" s="26"/>
      <c r="IO8" s="26"/>
      <c r="IP8" s="15"/>
    </row>
    <row r="9" spans="1:250" ht="19.5" customHeight="1" x14ac:dyDescent="0.25">
      <c r="A9" s="232" t="s">
        <v>240</v>
      </c>
      <c r="B9" s="233"/>
      <c r="C9" s="233"/>
      <c r="D9" s="233"/>
      <c r="E9" s="233"/>
      <c r="F9" s="233"/>
      <c r="G9" s="233"/>
      <c r="H9" s="234"/>
      <c r="I9" s="27"/>
      <c r="J9" s="231"/>
      <c r="K9" s="231"/>
      <c r="L9" s="231"/>
      <c r="M9" s="231"/>
      <c r="N9" s="231"/>
      <c r="O9" s="231"/>
      <c r="P9" s="231"/>
      <c r="Q9" s="231"/>
      <c r="R9" s="225"/>
      <c r="U9" s="15">
        <v>2016</v>
      </c>
      <c r="IM9" s="26"/>
      <c r="IN9" s="26"/>
      <c r="IO9" s="26"/>
      <c r="IP9" s="15"/>
    </row>
    <row r="10" spans="1:250" ht="19.5" customHeight="1" x14ac:dyDescent="0.25">
      <c r="A10" s="232"/>
      <c r="B10" s="233"/>
      <c r="C10" s="233"/>
      <c r="D10" s="233"/>
      <c r="E10" s="233"/>
      <c r="F10" s="233"/>
      <c r="G10" s="233"/>
      <c r="H10" s="234"/>
      <c r="J10" s="231"/>
      <c r="K10" s="231"/>
      <c r="L10" s="231"/>
      <c r="M10" s="231"/>
      <c r="N10" s="231"/>
      <c r="O10" s="231"/>
      <c r="P10" s="231"/>
      <c r="Q10" s="231"/>
      <c r="U10" s="15">
        <v>2017</v>
      </c>
      <c r="W10" s="223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31"/>
      <c r="K11" s="231"/>
      <c r="L11" s="231"/>
      <c r="M11" s="231"/>
      <c r="N11" s="231"/>
      <c r="O11" s="231"/>
      <c r="P11" s="231"/>
      <c r="Q11" s="231"/>
      <c r="U11" s="15">
        <v>2018</v>
      </c>
      <c r="W11" s="223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31"/>
      <c r="K12" s="231"/>
      <c r="L12" s="231"/>
      <c r="M12" s="231"/>
      <c r="N12" s="231"/>
      <c r="O12" s="231"/>
      <c r="P12" s="231"/>
      <c r="Q12" s="231"/>
      <c r="U12" s="15">
        <v>2019</v>
      </c>
      <c r="W12" s="223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31"/>
      <c r="K13" s="231"/>
      <c r="L13" s="231"/>
      <c r="M13" s="231"/>
      <c r="N13" s="231"/>
      <c r="O13" s="231"/>
      <c r="P13" s="231"/>
      <c r="Q13" s="231"/>
      <c r="U13" s="15">
        <v>2020</v>
      </c>
      <c r="V13" s="23"/>
      <c r="W13" s="223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31"/>
      <c r="K14" s="231"/>
      <c r="L14" s="231"/>
      <c r="M14" s="231"/>
      <c r="N14" s="231"/>
      <c r="O14" s="231"/>
      <c r="P14" s="231"/>
      <c r="Q14" s="231"/>
      <c r="U14" s="15">
        <v>2021</v>
      </c>
      <c r="V14" s="23"/>
      <c r="W14" s="223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31"/>
      <c r="K15" s="231"/>
      <c r="L15" s="231"/>
      <c r="M15" s="231"/>
      <c r="N15" s="231"/>
      <c r="O15" s="231"/>
      <c r="P15" s="231"/>
      <c r="Q15" s="231"/>
      <c r="R15" s="223"/>
      <c r="S15" s="223"/>
      <c r="T15" s="223"/>
      <c r="U15" s="15">
        <v>2022</v>
      </c>
      <c r="V15" s="23"/>
      <c r="W15" s="222"/>
      <c r="X15" s="223"/>
      <c r="Y15" s="223"/>
      <c r="Z15" s="223"/>
      <c r="AA15" s="2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31"/>
      <c r="K16" s="231"/>
      <c r="L16" s="231"/>
      <c r="M16" s="231"/>
      <c r="N16" s="231"/>
      <c r="O16" s="231"/>
      <c r="P16" s="231"/>
      <c r="Q16" s="231"/>
      <c r="R16" s="223"/>
      <c r="S16" s="223"/>
      <c r="T16" s="223"/>
      <c r="U16" s="15">
        <v>2023</v>
      </c>
      <c r="V16" s="15"/>
      <c r="W16" s="222"/>
      <c r="X16" s="223"/>
      <c r="Y16" s="223"/>
      <c r="Z16" s="223"/>
      <c r="AA16" s="2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5"/>
      <c r="K17" s="235"/>
      <c r="L17" s="235"/>
      <c r="M17" s="235"/>
      <c r="N17" s="235"/>
      <c r="O17" s="235"/>
      <c r="P17" s="235"/>
      <c r="Q17" s="235"/>
      <c r="R17" s="223"/>
      <c r="S17" s="223"/>
      <c r="T17" s="223"/>
      <c r="U17" s="15">
        <v>2024</v>
      </c>
      <c r="V17" s="15"/>
      <c r="W17" s="222"/>
      <c r="X17" s="223"/>
      <c r="Y17" s="223"/>
      <c r="Z17" s="223"/>
      <c r="AA17" s="2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8" t="s">
        <v>241</v>
      </c>
      <c r="C18" s="236" t="s">
        <v>378</v>
      </c>
      <c r="D18" s="237"/>
      <c r="E18" s="237"/>
      <c r="F18" s="237"/>
      <c r="G18" s="238"/>
      <c r="H18" s="22"/>
      <c r="I18" s="14"/>
      <c r="J18" s="239"/>
      <c r="K18" s="239"/>
      <c r="L18" s="239"/>
      <c r="M18" s="239"/>
      <c r="N18" s="239"/>
      <c r="O18" s="239"/>
      <c r="P18" s="239"/>
      <c r="Q18" s="239"/>
      <c r="R18" s="223"/>
      <c r="S18" s="223"/>
      <c r="T18" s="223"/>
      <c r="U18" s="15">
        <v>2025</v>
      </c>
      <c r="V18" s="15"/>
      <c r="W18" s="222"/>
      <c r="X18" s="223"/>
      <c r="Y18" s="223"/>
      <c r="Z18" s="223"/>
      <c r="AA18" s="223"/>
      <c r="IM18" s="24"/>
      <c r="IN18" s="24"/>
      <c r="IO18" s="24"/>
      <c r="IP18" s="23"/>
    </row>
    <row r="19" spans="1:250" s="19" customFormat="1" ht="19.5" customHeight="1" x14ac:dyDescent="0.25">
      <c r="A19" s="16"/>
      <c r="B19" s="29" t="s">
        <v>242</v>
      </c>
      <c r="C19" s="240">
        <v>4053575</v>
      </c>
      <c r="D19" s="241"/>
      <c r="E19" s="241"/>
      <c r="F19" s="241"/>
      <c r="G19" s="242"/>
      <c r="H19" s="18"/>
      <c r="I19" s="14"/>
      <c r="J19" s="243"/>
      <c r="K19" s="243"/>
      <c r="L19" s="243"/>
      <c r="M19" s="243"/>
      <c r="N19" s="243"/>
      <c r="O19" s="243"/>
      <c r="P19" s="243"/>
      <c r="Q19" s="243"/>
      <c r="R19" s="222"/>
      <c r="S19" s="223"/>
      <c r="T19" s="223"/>
      <c r="U19" s="15">
        <v>2026</v>
      </c>
      <c r="V19" s="15"/>
      <c r="W19" s="222"/>
      <c r="X19" s="223"/>
      <c r="Y19" s="223"/>
      <c r="Z19" s="223"/>
      <c r="AA19" s="223"/>
      <c r="IM19" s="24"/>
      <c r="IN19" s="24"/>
      <c r="IO19" s="24"/>
      <c r="IP19" s="23"/>
    </row>
    <row r="20" spans="1:250" s="19" customFormat="1" ht="19.5" customHeight="1" x14ac:dyDescent="0.25">
      <c r="A20" s="16"/>
      <c r="B20" s="29" t="s">
        <v>243</v>
      </c>
      <c r="C20" s="42" t="s">
        <v>208</v>
      </c>
      <c r="D20" s="216"/>
      <c r="E20" s="216"/>
      <c r="F20" s="216"/>
      <c r="G20" s="217"/>
      <c r="H20" s="18"/>
      <c r="I20" s="14"/>
      <c r="J20" s="45"/>
      <c r="K20" s="45"/>
      <c r="L20" s="45"/>
      <c r="M20" s="226"/>
      <c r="N20" s="226"/>
      <c r="O20" s="226"/>
      <c r="P20" s="226"/>
      <c r="Q20" s="226"/>
      <c r="R20" s="222"/>
      <c r="S20" s="223"/>
      <c r="T20" s="223"/>
      <c r="U20" s="15">
        <v>2027</v>
      </c>
      <c r="V20" s="15"/>
      <c r="W20" s="222"/>
      <c r="X20" s="223"/>
      <c r="Y20" s="223"/>
      <c r="Z20" s="223"/>
      <c r="AA20" s="223"/>
      <c r="IM20" s="24"/>
      <c r="IN20" s="24"/>
      <c r="IO20" s="24"/>
      <c r="IP20" s="23"/>
    </row>
    <row r="21" spans="1:250" s="19" customFormat="1" ht="19.5" customHeight="1" x14ac:dyDescent="0.25">
      <c r="A21" s="16"/>
      <c r="B21" s="29" t="s">
        <v>244</v>
      </c>
      <c r="C21" s="43" t="s">
        <v>208</v>
      </c>
      <c r="D21" s="218"/>
      <c r="E21" s="218"/>
      <c r="F21" s="218"/>
      <c r="G21" s="219"/>
      <c r="H21" s="18"/>
      <c r="I21" s="14"/>
      <c r="J21" s="243"/>
      <c r="K21" s="243"/>
      <c r="L21" s="243"/>
      <c r="M21" s="243"/>
      <c r="N21" s="243"/>
      <c r="O21" s="243"/>
      <c r="P21" s="243"/>
      <c r="Q21" s="243"/>
      <c r="R21" s="222"/>
      <c r="S21" s="223"/>
      <c r="T21" s="223"/>
      <c r="U21" s="15">
        <v>2028</v>
      </c>
      <c r="V21" s="15"/>
      <c r="W21" s="222"/>
      <c r="X21" s="223"/>
      <c r="Y21" s="223"/>
      <c r="Z21" s="223"/>
      <c r="AA21" s="223"/>
      <c r="IM21" s="24"/>
      <c r="IN21" s="24"/>
      <c r="IO21" s="24"/>
      <c r="IP21" s="23"/>
    </row>
    <row r="22" spans="1:250" ht="19.5" customHeight="1" x14ac:dyDescent="0.25">
      <c r="A22" s="16"/>
      <c r="B22" s="30" t="s">
        <v>245</v>
      </c>
      <c r="C22" s="43" t="s">
        <v>239</v>
      </c>
      <c r="D22" s="218"/>
      <c r="E22" s="218"/>
      <c r="F22" s="218"/>
      <c r="G22" s="219"/>
      <c r="H22" s="18"/>
      <c r="J22" s="243"/>
      <c r="K22" s="243"/>
      <c r="L22" s="243"/>
      <c r="M22" s="243"/>
      <c r="N22" s="243"/>
      <c r="O22" s="243"/>
      <c r="P22" s="243"/>
      <c r="Q22" s="243"/>
      <c r="U22" s="15">
        <v>2029</v>
      </c>
      <c r="X22" s="223"/>
      <c r="Y22" s="223"/>
      <c r="IM22" s="26"/>
      <c r="IN22" s="26"/>
      <c r="IO22" s="26"/>
      <c r="IP22" s="15"/>
    </row>
    <row r="23" spans="1:250" ht="19.5" customHeight="1" x14ac:dyDescent="0.25">
      <c r="A23" s="16"/>
      <c r="B23" s="31" t="s">
        <v>246</v>
      </c>
      <c r="C23" s="44">
        <v>2022</v>
      </c>
      <c r="D23" s="218"/>
      <c r="E23" s="218"/>
      <c r="F23" s="218"/>
      <c r="G23" s="219"/>
      <c r="H23" s="18"/>
      <c r="J23" s="243"/>
      <c r="K23" s="243"/>
      <c r="L23" s="243"/>
      <c r="M23" s="243"/>
      <c r="N23" s="243"/>
      <c r="O23" s="243"/>
      <c r="P23" s="243"/>
      <c r="Q23" s="243"/>
      <c r="U23" s="15">
        <v>2030</v>
      </c>
      <c r="IM23" s="26"/>
      <c r="IN23" s="26"/>
      <c r="IO23" s="26"/>
      <c r="IP23" s="15"/>
    </row>
    <row r="24" spans="1:250" ht="18" customHeight="1" thickBot="1" x14ac:dyDescent="0.3">
      <c r="A24" s="16"/>
      <c r="B24" s="212"/>
      <c r="C24" s="213"/>
      <c r="D24" s="214"/>
      <c r="E24" s="214"/>
      <c r="F24" s="214"/>
      <c r="G24" s="215"/>
      <c r="H24" s="18"/>
      <c r="J24" s="243"/>
      <c r="K24" s="243"/>
      <c r="L24" s="243"/>
      <c r="M24" s="243"/>
      <c r="N24" s="243"/>
      <c r="O24" s="243"/>
      <c r="P24" s="243"/>
      <c r="Q24" s="243"/>
      <c r="U24" s="15">
        <v>2031</v>
      </c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9"/>
      <c r="K25" s="239"/>
      <c r="L25" s="239"/>
      <c r="M25" s="239"/>
      <c r="N25" s="239"/>
      <c r="O25" s="239"/>
      <c r="P25" s="239"/>
      <c r="Q25" s="239"/>
      <c r="U25" s="15">
        <v>2032</v>
      </c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43"/>
      <c r="K26" s="243"/>
      <c r="L26" s="243"/>
      <c r="M26" s="243"/>
      <c r="N26" s="243"/>
      <c r="O26" s="243"/>
      <c r="P26" s="243"/>
      <c r="Q26" s="243"/>
      <c r="U26" s="15">
        <v>2033</v>
      </c>
      <c r="IM26" s="26"/>
      <c r="IN26" s="26"/>
      <c r="IO26" s="26"/>
      <c r="IP26" s="15"/>
    </row>
    <row r="27" spans="1:250" ht="18" customHeight="1" x14ac:dyDescent="0.25">
      <c r="A27" s="16"/>
      <c r="B27" s="32" t="s">
        <v>247</v>
      </c>
      <c r="C27" s="19"/>
      <c r="D27" s="19"/>
      <c r="E27" s="19"/>
      <c r="F27" s="19"/>
      <c r="G27" s="19"/>
      <c r="H27" s="18"/>
      <c r="J27" s="243"/>
      <c r="K27" s="243"/>
      <c r="L27" s="243"/>
      <c r="M27" s="243"/>
      <c r="N27" s="243"/>
      <c r="O27" s="243"/>
      <c r="P27" s="243"/>
      <c r="Q27" s="243"/>
      <c r="U27" s="15">
        <v>2034</v>
      </c>
      <c r="IM27" s="26"/>
      <c r="IN27" s="26"/>
      <c r="IO27" s="26"/>
      <c r="IP27" s="15"/>
    </row>
    <row r="28" spans="1:250" ht="18" customHeight="1" x14ac:dyDescent="0.25">
      <c r="A28" s="16"/>
      <c r="B28" s="245"/>
      <c r="C28" s="245"/>
      <c r="D28" s="245"/>
      <c r="E28" s="245"/>
      <c r="F28" s="245"/>
      <c r="G28" s="245"/>
      <c r="H28" s="246"/>
      <c r="J28" s="243"/>
      <c r="K28" s="243"/>
      <c r="L28" s="243"/>
      <c r="M28" s="243"/>
      <c r="N28" s="243"/>
      <c r="O28" s="243"/>
      <c r="P28" s="243"/>
      <c r="Q28" s="243"/>
      <c r="U28" s="15">
        <v>2035</v>
      </c>
      <c r="IM28" s="26"/>
      <c r="IN28" s="26"/>
      <c r="IO28" s="26"/>
      <c r="IP28" s="15"/>
    </row>
    <row r="29" spans="1:250" ht="18.75" customHeight="1" x14ac:dyDescent="0.25">
      <c r="A29" s="16"/>
      <c r="B29" s="247" t="s">
        <v>251</v>
      </c>
      <c r="C29" s="247"/>
      <c r="D29" s="247"/>
      <c r="E29" s="247"/>
      <c r="F29" s="247"/>
      <c r="G29" s="247"/>
      <c r="H29" s="248"/>
      <c r="J29" s="243"/>
      <c r="K29" s="243"/>
      <c r="L29" s="243"/>
      <c r="M29" s="243"/>
      <c r="N29" s="243"/>
      <c r="O29" s="243"/>
      <c r="P29" s="243"/>
      <c r="Q29" s="243"/>
      <c r="U29" s="15">
        <v>2036</v>
      </c>
      <c r="IM29" s="26"/>
      <c r="IN29" s="26"/>
      <c r="IO29" s="26"/>
      <c r="IP29" s="15"/>
    </row>
    <row r="30" spans="1:250" ht="18" customHeight="1" x14ac:dyDescent="0.25">
      <c r="A30" s="16"/>
      <c r="B30" s="247" t="s">
        <v>248</v>
      </c>
      <c r="C30" s="247"/>
      <c r="D30" s="247"/>
      <c r="E30" s="247"/>
      <c r="F30" s="247"/>
      <c r="G30" s="247"/>
      <c r="H30" s="248"/>
      <c r="J30" s="244"/>
      <c r="K30" s="244"/>
      <c r="L30" s="244"/>
      <c r="M30" s="244"/>
      <c r="N30" s="244"/>
      <c r="O30" s="244"/>
      <c r="P30" s="244"/>
      <c r="Q30" s="244"/>
      <c r="U30" s="15">
        <v>2037</v>
      </c>
      <c r="IM30" s="26"/>
      <c r="IN30" s="26"/>
      <c r="IO30" s="26"/>
      <c r="IP30" s="15"/>
    </row>
    <row r="31" spans="1:250" ht="18" customHeight="1" x14ac:dyDescent="0.25">
      <c r="A31" s="16"/>
      <c r="B31" s="247" t="s">
        <v>252</v>
      </c>
      <c r="C31" s="247"/>
      <c r="D31" s="247"/>
      <c r="E31" s="247"/>
      <c r="F31" s="247"/>
      <c r="G31" s="247"/>
      <c r="H31" s="248"/>
      <c r="J31" s="244"/>
      <c r="K31" s="244"/>
      <c r="L31" s="244"/>
      <c r="M31" s="244"/>
      <c r="N31" s="244"/>
      <c r="O31" s="244"/>
      <c r="P31" s="244"/>
      <c r="Q31" s="244"/>
      <c r="U31" s="15">
        <v>2038</v>
      </c>
      <c r="IM31" s="26"/>
      <c r="IN31" s="26"/>
      <c r="IO31" s="26"/>
      <c r="IP31" s="15"/>
    </row>
    <row r="32" spans="1:250" ht="18" customHeight="1" x14ac:dyDescent="0.25">
      <c r="A32" s="16"/>
      <c r="B32" s="247" t="s">
        <v>253</v>
      </c>
      <c r="C32" s="247"/>
      <c r="D32" s="247"/>
      <c r="E32" s="247"/>
      <c r="F32" s="247"/>
      <c r="G32" s="247"/>
      <c r="H32" s="248"/>
      <c r="U32" s="15">
        <v>2039</v>
      </c>
      <c r="IM32" s="26"/>
      <c r="IN32" s="26"/>
      <c r="IO32" s="26"/>
      <c r="IP32" s="15"/>
    </row>
    <row r="33" spans="1:250" ht="18" customHeight="1" thickBot="1" x14ac:dyDescent="0.3">
      <c r="A33" s="33"/>
      <c r="B33" s="34"/>
      <c r="C33" s="34"/>
      <c r="D33" s="34"/>
      <c r="E33" s="34"/>
      <c r="F33" s="34"/>
      <c r="G33" s="34"/>
      <c r="H33" s="35"/>
      <c r="J33" s="244"/>
      <c r="K33" s="244"/>
      <c r="L33" s="244"/>
      <c r="M33" s="244"/>
      <c r="N33" s="244"/>
      <c r="O33" s="244"/>
      <c r="P33" s="244"/>
      <c r="Q33" s="244"/>
      <c r="U33" s="15">
        <v>2040</v>
      </c>
      <c r="IM33" s="26"/>
      <c r="IN33" s="26"/>
      <c r="IO33" s="26"/>
      <c r="IP33" s="15"/>
    </row>
    <row r="34" spans="1:250" ht="18" customHeight="1" thickTop="1" x14ac:dyDescent="0.25">
      <c r="J34" s="244"/>
      <c r="K34" s="244"/>
      <c r="L34" s="244"/>
      <c r="M34" s="244"/>
      <c r="N34" s="244"/>
      <c r="O34" s="244"/>
      <c r="P34" s="244"/>
      <c r="Q34" s="244"/>
      <c r="U34" s="15">
        <v>2041</v>
      </c>
      <c r="IM34" s="26"/>
      <c r="IN34" s="26"/>
      <c r="IO34" s="26"/>
      <c r="IP34" s="15"/>
    </row>
    <row r="35" spans="1:250" ht="18" customHeight="1" x14ac:dyDescent="0.25">
      <c r="J35" s="244"/>
      <c r="K35" s="244"/>
      <c r="L35" s="244"/>
      <c r="M35" s="244"/>
      <c r="N35" s="244"/>
      <c r="O35" s="244"/>
      <c r="P35" s="244"/>
      <c r="Q35" s="244"/>
      <c r="U35" s="15">
        <v>2042</v>
      </c>
      <c r="IM35" s="26"/>
      <c r="IN35" s="26"/>
      <c r="IO35" s="26"/>
      <c r="IP35" s="15"/>
    </row>
    <row r="36" spans="1:250" ht="18" customHeight="1" x14ac:dyDescent="0.25">
      <c r="J36" s="244"/>
      <c r="K36" s="244"/>
      <c r="L36" s="244"/>
      <c r="M36" s="244"/>
      <c r="N36" s="244"/>
      <c r="O36" s="244"/>
      <c r="P36" s="244"/>
      <c r="Q36" s="244"/>
      <c r="U36" s="15">
        <v>2043</v>
      </c>
      <c r="IM36" s="26"/>
      <c r="IN36" s="26"/>
      <c r="IO36" s="26"/>
      <c r="IP36" s="15"/>
    </row>
    <row r="37" spans="1:250" ht="21" customHeight="1" x14ac:dyDescent="0.25">
      <c r="J37" s="244"/>
      <c r="K37" s="244"/>
      <c r="L37" s="244"/>
      <c r="M37" s="244"/>
      <c r="N37" s="244"/>
      <c r="O37" s="244"/>
      <c r="P37" s="244"/>
      <c r="Q37" s="244"/>
      <c r="U37" s="15">
        <v>2044</v>
      </c>
      <c r="IM37" s="26"/>
      <c r="IN37" s="26"/>
      <c r="IO37" s="26"/>
      <c r="IP37" s="15"/>
    </row>
    <row r="38" spans="1:250" ht="18" customHeight="1" x14ac:dyDescent="0.25">
      <c r="J38" s="244"/>
      <c r="K38" s="244"/>
      <c r="L38" s="244"/>
      <c r="M38" s="244"/>
      <c r="N38" s="244"/>
      <c r="O38" s="244"/>
      <c r="P38" s="244"/>
      <c r="Q38" s="244"/>
      <c r="U38" s="15">
        <v>2045</v>
      </c>
      <c r="IM38" s="26"/>
      <c r="IN38" s="26"/>
      <c r="IO38" s="26"/>
      <c r="IP38" s="15"/>
    </row>
    <row r="39" spans="1:250" ht="18" customHeight="1" x14ac:dyDescent="0.25">
      <c r="J39" s="244"/>
      <c r="K39" s="244"/>
      <c r="L39" s="244"/>
      <c r="M39" s="244"/>
      <c r="N39" s="244"/>
      <c r="O39" s="244"/>
      <c r="P39" s="244"/>
      <c r="Q39" s="244"/>
      <c r="U39" s="15">
        <v>2046</v>
      </c>
      <c r="IM39" s="26"/>
      <c r="IN39" s="26"/>
      <c r="IO39" s="26"/>
      <c r="IP39" s="15"/>
    </row>
    <row r="40" spans="1:250" ht="18" customHeight="1" x14ac:dyDescent="0.25">
      <c r="J40" s="244"/>
      <c r="K40" s="244"/>
      <c r="L40" s="244"/>
      <c r="M40" s="244"/>
      <c r="N40" s="244"/>
      <c r="O40" s="244"/>
      <c r="P40" s="244"/>
      <c r="Q40" s="244"/>
      <c r="U40" s="15">
        <v>2047</v>
      </c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24"/>
      <c r="N41" s="224"/>
      <c r="O41" s="224"/>
      <c r="P41" s="224"/>
      <c r="Q41" s="224"/>
      <c r="U41" s="15">
        <v>2048</v>
      </c>
      <c r="IM41" s="26"/>
      <c r="IN41" s="26"/>
      <c r="IO41" s="26"/>
      <c r="IP41" s="15"/>
    </row>
    <row r="42" spans="1:250" x14ac:dyDescent="0.25">
      <c r="J42" s="25"/>
      <c r="K42" s="25"/>
      <c r="L42" s="25"/>
      <c r="M42" s="224"/>
      <c r="N42" s="224"/>
      <c r="O42" s="224"/>
      <c r="P42" s="224"/>
      <c r="Q42" s="224"/>
      <c r="U42" s="15">
        <v>2049</v>
      </c>
      <c r="IM42" s="26"/>
      <c r="IN42" s="26"/>
      <c r="IO42" s="26"/>
      <c r="IP42" s="15"/>
    </row>
    <row r="43" spans="1:250" x14ac:dyDescent="0.25">
      <c r="J43" s="25"/>
      <c r="K43" s="25"/>
      <c r="L43" s="25"/>
      <c r="M43" s="224"/>
      <c r="N43" s="224"/>
      <c r="O43" s="224"/>
      <c r="P43" s="224"/>
      <c r="Q43" s="224"/>
      <c r="U43" s="15">
        <v>2050</v>
      </c>
      <c r="IM43" s="26"/>
      <c r="IN43" s="26"/>
      <c r="IO43" s="26"/>
      <c r="IP43" s="15"/>
    </row>
    <row r="44" spans="1:250" x14ac:dyDescent="0.25">
      <c r="J44" s="25"/>
      <c r="K44" s="25"/>
      <c r="L44" s="25"/>
      <c r="M44" s="224"/>
      <c r="N44" s="224"/>
      <c r="O44" s="224"/>
      <c r="P44" s="224"/>
      <c r="Q44" s="224"/>
      <c r="U44" s="15">
        <v>2051</v>
      </c>
      <c r="IM44" s="26"/>
      <c r="IN44" s="26"/>
      <c r="IO44" s="26"/>
      <c r="IP44" s="15"/>
    </row>
    <row r="45" spans="1:250" x14ac:dyDescent="0.25">
      <c r="J45" s="25"/>
      <c r="K45" s="25"/>
      <c r="L45" s="25"/>
      <c r="M45" s="224"/>
      <c r="N45" s="224"/>
      <c r="O45" s="224"/>
      <c r="P45" s="224"/>
      <c r="Q45" s="224"/>
      <c r="U45" s="15">
        <v>2052</v>
      </c>
      <c r="IM45" s="26"/>
      <c r="IN45" s="26"/>
      <c r="IO45" s="26"/>
      <c r="IP45" s="15"/>
    </row>
    <row r="46" spans="1:250" x14ac:dyDescent="0.25">
      <c r="J46" s="25"/>
      <c r="K46" s="25"/>
      <c r="L46" s="25"/>
      <c r="M46" s="224"/>
      <c r="N46" s="224"/>
      <c r="O46" s="224"/>
      <c r="P46" s="224"/>
      <c r="Q46" s="224"/>
      <c r="U46" s="15">
        <v>2053</v>
      </c>
      <c r="IM46" s="26"/>
      <c r="IN46" s="26"/>
      <c r="IO46" s="26"/>
      <c r="IP46" s="15"/>
    </row>
    <row r="47" spans="1:250" x14ac:dyDescent="0.25">
      <c r="J47" s="25"/>
      <c r="K47" s="25"/>
      <c r="L47" s="25"/>
      <c r="M47" s="224"/>
      <c r="N47" s="224"/>
      <c r="O47" s="224"/>
      <c r="P47" s="224"/>
      <c r="Q47" s="224"/>
      <c r="U47" s="15">
        <v>2054</v>
      </c>
      <c r="IM47" s="26"/>
      <c r="IN47" s="26"/>
      <c r="IO47" s="26"/>
      <c r="IP47" s="15"/>
    </row>
    <row r="48" spans="1:250" x14ac:dyDescent="0.25">
      <c r="J48" s="25"/>
      <c r="K48" s="25"/>
      <c r="L48" s="25"/>
      <c r="M48" s="224"/>
      <c r="N48" s="224"/>
      <c r="O48" s="224"/>
      <c r="P48" s="224"/>
      <c r="Q48" s="224"/>
      <c r="U48" s="15">
        <v>2055</v>
      </c>
      <c r="IM48" s="26"/>
      <c r="IN48" s="26"/>
      <c r="IO48" s="26"/>
      <c r="IP48" s="15"/>
    </row>
    <row r="49" spans="21:250" x14ac:dyDescent="0.25">
      <c r="U49" s="15">
        <v>2056</v>
      </c>
      <c r="IM49" s="26"/>
      <c r="IN49" s="26"/>
      <c r="IO49" s="26"/>
      <c r="IP49" s="15"/>
    </row>
    <row r="50" spans="21:250" x14ac:dyDescent="0.25">
      <c r="U50" s="15">
        <v>2057</v>
      </c>
      <c r="IM50" s="26"/>
      <c r="IN50" s="26"/>
      <c r="IO50" s="26"/>
      <c r="IP50" s="15"/>
    </row>
    <row r="51" spans="21:250" x14ac:dyDescent="0.25">
      <c r="U51" s="15">
        <v>2058</v>
      </c>
      <c r="IM51" s="26"/>
      <c r="IN51" s="26"/>
      <c r="IO51" s="26"/>
      <c r="IP51" s="15"/>
    </row>
    <row r="52" spans="21:250" x14ac:dyDescent="0.25">
      <c r="U52" s="15">
        <v>2059</v>
      </c>
      <c r="IM52" s="26"/>
      <c r="IN52" s="26"/>
      <c r="IO52" s="26"/>
      <c r="IP52" s="15"/>
    </row>
    <row r="53" spans="21:250" x14ac:dyDescent="0.25">
      <c r="U53" s="15">
        <v>2060</v>
      </c>
      <c r="IM53" s="26"/>
      <c r="IN53" s="26"/>
      <c r="IO53" s="26"/>
      <c r="IP53" s="15"/>
    </row>
    <row r="54" spans="21:250" x14ac:dyDescent="0.25">
      <c r="U54" s="15">
        <v>2061</v>
      </c>
      <c r="IM54" s="26"/>
      <c r="IN54" s="26"/>
      <c r="IO54" s="26"/>
      <c r="IP54" s="15"/>
    </row>
    <row r="55" spans="21:250" x14ac:dyDescent="0.25">
      <c r="U55" s="15">
        <v>2062</v>
      </c>
      <c r="IM55" s="26"/>
      <c r="IN55" s="26"/>
      <c r="IO55" s="26"/>
      <c r="IP55" s="15"/>
    </row>
    <row r="56" spans="21:250" x14ac:dyDescent="0.25">
      <c r="U56" s="15">
        <v>2063</v>
      </c>
      <c r="IM56" s="26"/>
      <c r="IN56" s="26"/>
      <c r="IO56" s="26"/>
      <c r="IP56" s="15"/>
    </row>
    <row r="57" spans="21:250" x14ac:dyDescent="0.25">
      <c r="U57" s="15">
        <v>2064</v>
      </c>
      <c r="IM57" s="26"/>
      <c r="IN57" s="26"/>
      <c r="IO57" s="26"/>
      <c r="IP57" s="15"/>
    </row>
    <row r="58" spans="21:250" x14ac:dyDescent="0.25">
      <c r="U58" s="15">
        <v>2065</v>
      </c>
      <c r="IM58" s="26"/>
      <c r="IN58" s="26"/>
      <c r="IO58" s="26"/>
      <c r="IP58" s="15"/>
    </row>
    <row r="59" spans="21:250" x14ac:dyDescent="0.25">
      <c r="U59" s="15">
        <v>2066</v>
      </c>
      <c r="IM59" s="26"/>
      <c r="IN59" s="26"/>
      <c r="IO59" s="26"/>
      <c r="IP59" s="15"/>
    </row>
    <row r="60" spans="21:250" x14ac:dyDescent="0.25">
      <c r="U60" s="15">
        <v>2067</v>
      </c>
      <c r="IM60" s="26"/>
      <c r="IN60" s="26"/>
      <c r="IO60" s="26"/>
      <c r="IP60" s="15"/>
    </row>
    <row r="61" spans="21:250" x14ac:dyDescent="0.25">
      <c r="U61" s="15">
        <v>2068</v>
      </c>
      <c r="IM61" s="26"/>
      <c r="IN61" s="26"/>
      <c r="IO61" s="26"/>
      <c r="IP61" s="15"/>
    </row>
    <row r="62" spans="21:250" x14ac:dyDescent="0.25">
      <c r="U62" s="15">
        <v>2069</v>
      </c>
      <c r="IM62" s="26"/>
      <c r="IN62" s="26"/>
      <c r="IO62" s="26"/>
      <c r="IP62" s="15"/>
    </row>
    <row r="63" spans="21:250" x14ac:dyDescent="0.25">
      <c r="U63" s="15">
        <v>2070</v>
      </c>
      <c r="IM63" s="26"/>
      <c r="IN63" s="26"/>
      <c r="IO63" s="26"/>
      <c r="IP63" s="15"/>
    </row>
    <row r="64" spans="21:250" x14ac:dyDescent="0.25">
      <c r="U64" s="15">
        <v>2071</v>
      </c>
      <c r="IM64" s="26"/>
      <c r="IN64" s="26"/>
      <c r="IO64" s="26"/>
      <c r="IP64" s="15"/>
    </row>
    <row r="65" spans="21:250" x14ac:dyDescent="0.25">
      <c r="U65" s="15">
        <v>2072</v>
      </c>
      <c r="IM65" s="26"/>
      <c r="IN65" s="26"/>
      <c r="IO65" s="26"/>
      <c r="IP65" s="15"/>
    </row>
    <row r="66" spans="21:250" x14ac:dyDescent="0.25">
      <c r="U66" s="15">
        <v>2073</v>
      </c>
      <c r="IM66" s="26"/>
      <c r="IN66" s="26"/>
      <c r="IO66" s="26"/>
      <c r="IP66" s="15"/>
    </row>
    <row r="67" spans="21:250" x14ac:dyDescent="0.25">
      <c r="U67" s="15">
        <v>2074</v>
      </c>
      <c r="IM67" s="26"/>
      <c r="IN67" s="26"/>
      <c r="IO67" s="26"/>
      <c r="IP67" s="15"/>
    </row>
    <row r="68" spans="21:250" x14ac:dyDescent="0.25">
      <c r="U68" s="15">
        <v>2075</v>
      </c>
      <c r="IM68" s="26"/>
      <c r="IN68" s="26"/>
      <c r="IO68" s="26"/>
      <c r="IP68" s="15"/>
    </row>
    <row r="69" spans="21:250" x14ac:dyDescent="0.25">
      <c r="U69" s="15">
        <v>2076</v>
      </c>
      <c r="IM69" s="26"/>
      <c r="IN69" s="26"/>
      <c r="IO69" s="26"/>
      <c r="IP69" s="15"/>
    </row>
    <row r="70" spans="21:250" x14ac:dyDescent="0.25">
      <c r="U70" s="15">
        <v>2077</v>
      </c>
      <c r="IM70" s="26"/>
      <c r="IN70" s="26"/>
      <c r="IO70" s="26"/>
      <c r="IP70" s="15"/>
    </row>
    <row r="71" spans="21:250" x14ac:dyDescent="0.25">
      <c r="U71" s="15">
        <v>2078</v>
      </c>
      <c r="IM71" s="26"/>
      <c r="IN71" s="26"/>
      <c r="IO71" s="26"/>
      <c r="IP71" s="15"/>
    </row>
    <row r="72" spans="21:250" x14ac:dyDescent="0.25">
      <c r="U72" s="15">
        <v>2079</v>
      </c>
      <c r="IM72" s="26"/>
      <c r="IN72" s="26"/>
      <c r="IO72" s="26"/>
      <c r="IP72" s="15"/>
    </row>
    <row r="73" spans="21:250" x14ac:dyDescent="0.25">
      <c r="U73" s="15">
        <v>2080</v>
      </c>
      <c r="IM73" s="26"/>
      <c r="IN73" s="26"/>
      <c r="IO73" s="26"/>
      <c r="IP73" s="15"/>
    </row>
    <row r="74" spans="21:250" x14ac:dyDescent="0.25">
      <c r="U74" s="15">
        <v>2081</v>
      </c>
      <c r="IM74" s="26"/>
      <c r="IN74" s="26"/>
      <c r="IO74" s="26"/>
      <c r="IP74" s="15"/>
    </row>
    <row r="75" spans="21:250" x14ac:dyDescent="0.25">
      <c r="U75" s="15">
        <v>2082</v>
      </c>
      <c r="IM75" s="26"/>
      <c r="IN75" s="26"/>
      <c r="IO75" s="26"/>
      <c r="IP75" s="15"/>
    </row>
    <row r="76" spans="21:250" x14ac:dyDescent="0.25">
      <c r="U76" s="15">
        <v>2083</v>
      </c>
      <c r="IM76" s="26"/>
      <c r="IN76" s="26"/>
      <c r="IO76" s="26"/>
      <c r="IP76" s="15"/>
    </row>
    <row r="77" spans="21:250" x14ac:dyDescent="0.25">
      <c r="U77" s="15">
        <v>2084</v>
      </c>
      <c r="IM77" s="26"/>
      <c r="IN77" s="26"/>
      <c r="IO77" s="26"/>
      <c r="IP77" s="15"/>
    </row>
    <row r="78" spans="21:250" x14ac:dyDescent="0.25">
      <c r="U78" s="15">
        <v>2085</v>
      </c>
      <c r="IM78" s="26"/>
      <c r="IN78" s="26"/>
      <c r="IO78" s="26"/>
      <c r="IP78" s="15"/>
    </row>
    <row r="79" spans="21:250" x14ac:dyDescent="0.25">
      <c r="U79" s="15">
        <v>2086</v>
      </c>
      <c r="IM79" s="26"/>
      <c r="IN79" s="26"/>
      <c r="IO79" s="26"/>
      <c r="IP79" s="15"/>
    </row>
    <row r="80" spans="21:250" x14ac:dyDescent="0.25">
      <c r="U80" s="15">
        <v>2087</v>
      </c>
      <c r="IM80" s="26"/>
      <c r="IN80" s="26"/>
      <c r="IO80" s="26"/>
      <c r="IP80" s="15"/>
    </row>
    <row r="81" spans="21:255" x14ac:dyDescent="0.25">
      <c r="U81" s="15">
        <v>2088</v>
      </c>
      <c r="IM81" s="26"/>
      <c r="IN81" s="26"/>
      <c r="IO81" s="26"/>
      <c r="IP81" s="15"/>
    </row>
    <row r="82" spans="21:255" x14ac:dyDescent="0.25">
      <c r="U82" s="15">
        <v>2089</v>
      </c>
      <c r="IM82" s="26"/>
      <c r="IN82" s="26"/>
      <c r="IO82" s="26"/>
      <c r="IP82" s="15"/>
    </row>
    <row r="83" spans="21:255" x14ac:dyDescent="0.25">
      <c r="U83" s="15">
        <v>2090</v>
      </c>
      <c r="IM83" s="26"/>
      <c r="IN83" s="26"/>
      <c r="IO83" s="26"/>
      <c r="IP83" s="15"/>
    </row>
    <row r="84" spans="21:255" x14ac:dyDescent="0.25">
      <c r="U84" s="15">
        <v>2091</v>
      </c>
      <c r="IM84" s="26"/>
      <c r="IN84" s="26"/>
      <c r="IO84" s="26"/>
      <c r="IP84" s="15"/>
    </row>
    <row r="85" spans="21:255" x14ac:dyDescent="0.25">
      <c r="U85" s="15">
        <v>2092</v>
      </c>
      <c r="IM85" s="26"/>
      <c r="IN85" s="26"/>
      <c r="IO85" s="26"/>
      <c r="IP85" s="15"/>
    </row>
    <row r="86" spans="21:255" x14ac:dyDescent="0.25">
      <c r="U86" s="15">
        <v>2093</v>
      </c>
      <c r="IM86" s="26"/>
      <c r="IN86" s="26"/>
      <c r="IO86" s="26"/>
      <c r="IP86" s="15"/>
    </row>
    <row r="87" spans="21:255" x14ac:dyDescent="0.25">
      <c r="U87" s="15">
        <v>2094</v>
      </c>
      <c r="IM87" s="26"/>
      <c r="IN87" s="26"/>
      <c r="IO87" s="26"/>
      <c r="IP87" s="26"/>
    </row>
    <row r="88" spans="21:255" x14ac:dyDescent="0.25"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HohTejct9z7hGUQ20Q34uUEv8KvnX83TRraxoQf+DdDQSkaCcz4oe+YlS2u+OMcGdKkXXKHJsBQIKGK4R86p7A==" saltValue="guwHBEW3BYzYRJWY7HBUJQ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65.5546875" style="47" customWidth="1"/>
    <col min="2" max="3" width="17.44140625" style="47" customWidth="1"/>
    <col min="4" max="4" width="10.33203125" style="47" customWidth="1"/>
    <col min="5" max="16384" width="9.109375" style="47"/>
  </cols>
  <sheetData>
    <row r="1" spans="1:6" x14ac:dyDescent="0.25">
      <c r="A1" s="46" t="s">
        <v>241</v>
      </c>
      <c r="B1" s="250" t="str">
        <f>'ФИ-Почетна'!$C$18</f>
        <v>Алкалоид АД Скопје</v>
      </c>
      <c r="C1" s="250"/>
      <c r="D1" s="250"/>
    </row>
    <row r="2" spans="1:6" x14ac:dyDescent="0.25">
      <c r="A2" s="46" t="s">
        <v>249</v>
      </c>
      <c r="B2" s="48" t="str">
        <f>'ФИ-Почетна'!$C$22</f>
        <v>01.01 - 31.12</v>
      </c>
      <c r="C2" s="49"/>
      <c r="D2" s="50"/>
    </row>
    <row r="3" spans="1:6" x14ac:dyDescent="0.25">
      <c r="A3" s="46" t="s">
        <v>246</v>
      </c>
      <c r="B3" s="48">
        <f>'ФИ-Почетна'!$C$23</f>
        <v>2022</v>
      </c>
      <c r="C3" s="49"/>
      <c r="D3" s="50"/>
    </row>
    <row r="4" spans="1:6" x14ac:dyDescent="0.25">
      <c r="A4" s="51" t="s">
        <v>250</v>
      </c>
      <c r="B4" s="52" t="str">
        <f>'ФИ-Почетна'!$C$20</f>
        <v>не</v>
      </c>
      <c r="C4" s="53"/>
      <c r="D4" s="53"/>
      <c r="F4" s="54"/>
    </row>
    <row r="5" spans="1:6" x14ac:dyDescent="0.25">
      <c r="A5" s="51"/>
      <c r="B5" s="52"/>
      <c r="C5" s="53"/>
      <c r="D5" s="53"/>
      <c r="F5" s="54"/>
    </row>
    <row r="6" spans="1:6" ht="22.5" customHeight="1" x14ac:dyDescent="0.25">
      <c r="A6" s="252" t="s">
        <v>372</v>
      </c>
      <c r="B6" s="252"/>
      <c r="C6" s="252"/>
      <c r="D6" s="252"/>
      <c r="F6" s="54"/>
    </row>
    <row r="7" spans="1:6" ht="15" customHeight="1" x14ac:dyDescent="0.25">
      <c r="A7" s="251" t="s">
        <v>373</v>
      </c>
      <c r="B7" s="251"/>
      <c r="C7" s="251"/>
      <c r="D7" s="251"/>
      <c r="F7" s="54"/>
    </row>
    <row r="8" spans="1:6" ht="12.75" customHeight="1" thickBot="1" x14ac:dyDescent="0.3">
      <c r="A8" s="53"/>
      <c r="B8" s="249" t="s">
        <v>24</v>
      </c>
      <c r="C8" s="249"/>
      <c r="D8" s="249"/>
      <c r="F8" s="54"/>
    </row>
    <row r="9" spans="1:6" s="57" customFormat="1" ht="33" customHeight="1" thickTop="1" thickBot="1" x14ac:dyDescent="0.3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.4" thickTop="1" thickBot="1" x14ac:dyDescent="0.3">
      <c r="A10" s="59" t="s">
        <v>270</v>
      </c>
      <c r="B10" s="60"/>
      <c r="C10" s="60"/>
      <c r="D10" s="60"/>
      <c r="F10" s="58"/>
    </row>
    <row r="11" spans="1:6" ht="14.4" thickTop="1" thickBot="1" x14ac:dyDescent="0.3">
      <c r="A11" s="61" t="s">
        <v>271</v>
      </c>
      <c r="B11" s="37">
        <f>B12+B13+B18+B19+B25+B26</f>
        <v>8812128</v>
      </c>
      <c r="C11" s="37">
        <f>C12+C13+C18+C19+C25+C26</f>
        <v>9626773</v>
      </c>
      <c r="D11" s="37">
        <f t="shared" ref="D11:D35" si="0">IF(B11&lt;=0,0,C11/B11*100)</f>
        <v>109.24458882122457</v>
      </c>
      <c r="F11" s="58"/>
    </row>
    <row r="12" spans="1:6" ht="14.4" thickTop="1" thickBot="1" x14ac:dyDescent="0.3">
      <c r="A12" s="61" t="s">
        <v>272</v>
      </c>
      <c r="B12" s="38">
        <v>1894847</v>
      </c>
      <c r="C12" s="38">
        <v>1973544</v>
      </c>
      <c r="D12" s="37">
        <f t="shared" si="0"/>
        <v>104.15321131468662</v>
      </c>
      <c r="F12" s="58"/>
    </row>
    <row r="13" spans="1:6" ht="14.4" thickTop="1" thickBot="1" x14ac:dyDescent="0.3">
      <c r="A13" s="61" t="s">
        <v>273</v>
      </c>
      <c r="B13" s="37">
        <f>SUM(B14:B17)</f>
        <v>6261707</v>
      </c>
      <c r="C13" s="37">
        <f>SUM(C14:C17)</f>
        <v>6800331</v>
      </c>
      <c r="D13" s="37">
        <f t="shared" si="0"/>
        <v>108.60187166215218</v>
      </c>
      <c r="F13" s="58"/>
    </row>
    <row r="14" spans="1:6" ht="14.4" thickTop="1" thickBot="1" x14ac:dyDescent="0.3">
      <c r="A14" s="63" t="s">
        <v>274</v>
      </c>
      <c r="B14" s="39">
        <v>3503056</v>
      </c>
      <c r="C14" s="39">
        <v>3692833</v>
      </c>
      <c r="D14" s="40">
        <f t="shared" si="0"/>
        <v>105.4174697749622</v>
      </c>
      <c r="F14" s="58"/>
    </row>
    <row r="15" spans="1:6" ht="27.6" thickTop="1" thickBot="1" x14ac:dyDescent="0.3">
      <c r="A15" s="63" t="s">
        <v>275</v>
      </c>
      <c r="B15" s="39">
        <v>2519501</v>
      </c>
      <c r="C15" s="39">
        <v>2543425</v>
      </c>
      <c r="D15" s="40">
        <f t="shared" si="0"/>
        <v>100.94955310595233</v>
      </c>
      <c r="F15" s="58"/>
    </row>
    <row r="16" spans="1:6" ht="14.4" thickTop="1" thickBot="1" x14ac:dyDescent="0.3">
      <c r="A16" s="63" t="s">
        <v>276</v>
      </c>
      <c r="B16" s="39">
        <v>0</v>
      </c>
      <c r="C16" s="39">
        <v>0</v>
      </c>
      <c r="D16" s="40">
        <f t="shared" si="0"/>
        <v>0</v>
      </c>
      <c r="F16" s="58"/>
    </row>
    <row r="17" spans="1:6" ht="14.4" thickTop="1" thickBot="1" x14ac:dyDescent="0.3">
      <c r="A17" s="63" t="s">
        <v>277</v>
      </c>
      <c r="B17" s="39">
        <v>239150</v>
      </c>
      <c r="C17" s="39">
        <v>564073</v>
      </c>
      <c r="D17" s="40">
        <f t="shared" si="0"/>
        <v>235.86577461844033</v>
      </c>
      <c r="F17" s="58"/>
    </row>
    <row r="18" spans="1:6" ht="14.4" thickTop="1" thickBot="1" x14ac:dyDescent="0.3">
      <c r="A18" s="61" t="s">
        <v>278</v>
      </c>
      <c r="B18" s="38">
        <v>0</v>
      </c>
      <c r="C18" s="38">
        <v>0</v>
      </c>
      <c r="D18" s="37">
        <f t="shared" si="0"/>
        <v>0</v>
      </c>
      <c r="F18" s="58"/>
    </row>
    <row r="19" spans="1:6" ht="14.4" thickTop="1" thickBot="1" x14ac:dyDescent="0.3">
      <c r="A19" s="61" t="s">
        <v>279</v>
      </c>
      <c r="B19" s="37">
        <f>SUM(B20:B24)</f>
        <v>522145</v>
      </c>
      <c r="C19" s="37">
        <f>SUM(C20:C24)</f>
        <v>562063</v>
      </c>
      <c r="D19" s="37">
        <f t="shared" si="0"/>
        <v>107.64500282488581</v>
      </c>
      <c r="F19" s="58"/>
    </row>
    <row r="20" spans="1:6" ht="14.4" thickTop="1" thickBot="1" x14ac:dyDescent="0.3">
      <c r="A20" s="63" t="s">
        <v>280</v>
      </c>
      <c r="B20" s="39">
        <v>513278</v>
      </c>
      <c r="C20" s="39">
        <v>553512</v>
      </c>
      <c r="D20" s="40">
        <f t="shared" si="0"/>
        <v>107.83863715179689</v>
      </c>
      <c r="F20" s="58"/>
    </row>
    <row r="21" spans="1:6" ht="14.4" thickTop="1" thickBot="1" x14ac:dyDescent="0.3">
      <c r="A21" s="63" t="s">
        <v>281</v>
      </c>
      <c r="B21" s="39">
        <v>0</v>
      </c>
      <c r="C21" s="39">
        <v>0</v>
      </c>
      <c r="D21" s="40">
        <f t="shared" si="0"/>
        <v>0</v>
      </c>
      <c r="F21" s="58"/>
    </row>
    <row r="22" spans="1:6" ht="14.4" thickTop="1" thickBot="1" x14ac:dyDescent="0.3">
      <c r="A22" s="63" t="s">
        <v>282</v>
      </c>
      <c r="B22" s="39">
        <v>0</v>
      </c>
      <c r="C22" s="39">
        <v>0</v>
      </c>
      <c r="D22" s="40">
        <f t="shared" si="0"/>
        <v>0</v>
      </c>
      <c r="F22" s="58"/>
    </row>
    <row r="23" spans="1:6" ht="14.4" thickTop="1" thickBot="1" x14ac:dyDescent="0.3">
      <c r="A23" s="63" t="s">
        <v>283</v>
      </c>
      <c r="B23" s="39">
        <v>8867</v>
      </c>
      <c r="C23" s="39">
        <v>8551</v>
      </c>
      <c r="D23" s="40">
        <f t="shared" si="0"/>
        <v>96.436224202097662</v>
      </c>
      <c r="F23" s="58"/>
    </row>
    <row r="24" spans="1:6" ht="14.4" thickTop="1" thickBot="1" x14ac:dyDescent="0.3">
      <c r="A24" s="63" t="s">
        <v>284</v>
      </c>
      <c r="B24" s="39">
        <v>0</v>
      </c>
      <c r="C24" s="39">
        <v>0</v>
      </c>
      <c r="D24" s="40">
        <f t="shared" si="0"/>
        <v>0</v>
      </c>
      <c r="F24" s="58"/>
    </row>
    <row r="25" spans="1:6" ht="15.75" customHeight="1" thickTop="1" thickBot="1" x14ac:dyDescent="0.3">
      <c r="A25" s="61" t="s">
        <v>285</v>
      </c>
      <c r="B25" s="38">
        <v>133429</v>
      </c>
      <c r="C25" s="38">
        <v>290835</v>
      </c>
      <c r="D25" s="37">
        <f t="shared" si="0"/>
        <v>217.96985662786952</v>
      </c>
      <c r="F25" s="58"/>
    </row>
    <row r="26" spans="1:6" ht="14.4" thickTop="1" thickBot="1" x14ac:dyDescent="0.3">
      <c r="A26" s="61" t="s">
        <v>286</v>
      </c>
      <c r="B26" s="38">
        <v>0</v>
      </c>
      <c r="C26" s="38">
        <v>0</v>
      </c>
      <c r="D26" s="37">
        <f t="shared" si="0"/>
        <v>0</v>
      </c>
      <c r="F26" s="58"/>
    </row>
    <row r="27" spans="1:6" ht="14.4" thickTop="1" thickBot="1" x14ac:dyDescent="0.3">
      <c r="A27" s="61" t="s">
        <v>287</v>
      </c>
      <c r="B27" s="37">
        <f>SUM(B28:B33)</f>
        <v>5847187</v>
      </c>
      <c r="C27" s="37">
        <f>SUM(C28:C33)</f>
        <v>6598204</v>
      </c>
      <c r="D27" s="37">
        <f t="shared" si="0"/>
        <v>112.84407356905123</v>
      </c>
      <c r="F27" s="58"/>
    </row>
    <row r="28" spans="1:6" ht="14.4" thickTop="1" thickBot="1" x14ac:dyDescent="0.3">
      <c r="A28" s="65" t="s">
        <v>288</v>
      </c>
      <c r="B28" s="39">
        <v>3067391</v>
      </c>
      <c r="C28" s="39">
        <v>3906358</v>
      </c>
      <c r="D28" s="40">
        <f t="shared" si="0"/>
        <v>127.3511593402993</v>
      </c>
      <c r="F28" s="58"/>
    </row>
    <row r="29" spans="1:6" ht="15.75" customHeight="1" thickTop="1" thickBot="1" x14ac:dyDescent="0.3">
      <c r="A29" s="65" t="s">
        <v>289</v>
      </c>
      <c r="B29" s="39">
        <v>2291657</v>
      </c>
      <c r="C29" s="39">
        <v>2299036</v>
      </c>
      <c r="D29" s="40">
        <f t="shared" si="0"/>
        <v>100.32199408550233</v>
      </c>
      <c r="F29" s="58"/>
    </row>
    <row r="30" spans="1:6" ht="14.4" thickTop="1" thickBot="1" x14ac:dyDescent="0.3">
      <c r="A30" s="65" t="s">
        <v>290</v>
      </c>
      <c r="B30" s="39">
        <v>174426</v>
      </c>
      <c r="C30" s="39">
        <v>258533</v>
      </c>
      <c r="D30" s="40">
        <f t="shared" si="0"/>
        <v>148.21930216825473</v>
      </c>
      <c r="F30" s="58"/>
    </row>
    <row r="31" spans="1:6" ht="14.4" thickTop="1" thickBot="1" x14ac:dyDescent="0.3">
      <c r="A31" s="65" t="s">
        <v>291</v>
      </c>
      <c r="B31" s="39">
        <v>0</v>
      </c>
      <c r="C31" s="39">
        <v>0</v>
      </c>
      <c r="D31" s="40">
        <f t="shared" si="0"/>
        <v>0</v>
      </c>
      <c r="F31" s="58"/>
    </row>
    <row r="32" spans="1:6" ht="14.4" thickTop="1" thickBot="1" x14ac:dyDescent="0.3">
      <c r="A32" s="65" t="s">
        <v>292</v>
      </c>
      <c r="B32" s="39">
        <v>267170</v>
      </c>
      <c r="C32" s="39">
        <v>62077</v>
      </c>
      <c r="D32" s="40">
        <f t="shared" si="0"/>
        <v>23.235018901822809</v>
      </c>
      <c r="F32" s="58"/>
    </row>
    <row r="33" spans="1:6" ht="14.4" thickTop="1" thickBot="1" x14ac:dyDescent="0.3">
      <c r="A33" s="65" t="s">
        <v>293</v>
      </c>
      <c r="B33" s="39">
        <v>46543</v>
      </c>
      <c r="C33" s="39">
        <v>72200</v>
      </c>
      <c r="D33" s="40">
        <f t="shared" si="0"/>
        <v>155.12536793932492</v>
      </c>
      <c r="F33" s="58"/>
    </row>
    <row r="34" spans="1:6" ht="14.4" thickTop="1" thickBot="1" x14ac:dyDescent="0.3">
      <c r="A34" s="66" t="s">
        <v>294</v>
      </c>
      <c r="B34" s="37">
        <f>B11+B27</f>
        <v>14659315</v>
      </c>
      <c r="C34" s="37">
        <f>C11+C27</f>
        <v>16224977</v>
      </c>
      <c r="D34" s="37">
        <f t="shared" si="0"/>
        <v>110.68032169306683</v>
      </c>
      <c r="F34" s="58"/>
    </row>
    <row r="35" spans="1:6" ht="14.4" thickTop="1" thickBot="1" x14ac:dyDescent="0.3">
      <c r="A35" s="67" t="s">
        <v>295</v>
      </c>
      <c r="B35" s="39"/>
      <c r="C35" s="39"/>
      <c r="D35" s="40">
        <f t="shared" si="0"/>
        <v>0</v>
      </c>
      <c r="F35" s="58"/>
    </row>
    <row r="36" spans="1:6" ht="14.4" thickTop="1" thickBot="1" x14ac:dyDescent="0.3">
      <c r="A36" s="68" t="s">
        <v>296</v>
      </c>
      <c r="B36" s="41"/>
      <c r="C36" s="41"/>
      <c r="D36" s="41"/>
      <c r="F36" s="58"/>
    </row>
    <row r="37" spans="1:6" ht="14.4" thickTop="1" thickBot="1" x14ac:dyDescent="0.3">
      <c r="A37" s="70" t="s">
        <v>297</v>
      </c>
      <c r="B37" s="37">
        <f>(SUM(B38:B41))</f>
        <v>11437967</v>
      </c>
      <c r="C37" s="37">
        <f>(SUM(C38:C41))</f>
        <v>12230770</v>
      </c>
      <c r="D37" s="37">
        <f t="shared" ref="D37:D57" si="1">IF(B37&lt;=0,0,C37/B37*100)</f>
        <v>106.93132791867646</v>
      </c>
      <c r="F37" s="58"/>
    </row>
    <row r="38" spans="1:6" ht="14.4" thickTop="1" thickBot="1" x14ac:dyDescent="0.3">
      <c r="A38" s="63" t="s">
        <v>298</v>
      </c>
      <c r="B38" s="39">
        <v>2110842</v>
      </c>
      <c r="C38" s="39">
        <v>2110842</v>
      </c>
      <c r="D38" s="40">
        <f t="shared" si="1"/>
        <v>100</v>
      </c>
      <c r="F38" s="58"/>
    </row>
    <row r="39" spans="1:6" ht="14.4" thickTop="1" thickBot="1" x14ac:dyDescent="0.3">
      <c r="A39" s="71" t="s">
        <v>299</v>
      </c>
      <c r="B39" s="39">
        <v>2284382</v>
      </c>
      <c r="C39" s="39">
        <v>2284066</v>
      </c>
      <c r="D39" s="40">
        <f t="shared" si="1"/>
        <v>99.98616693705344</v>
      </c>
      <c r="F39" s="58"/>
    </row>
    <row r="40" spans="1:6" ht="14.4" thickTop="1" thickBot="1" x14ac:dyDescent="0.3">
      <c r="A40" s="63" t="s">
        <v>128</v>
      </c>
      <c r="B40" s="39">
        <v>7042743</v>
      </c>
      <c r="C40" s="39">
        <v>7835862</v>
      </c>
      <c r="D40" s="40">
        <f t="shared" si="1"/>
        <v>111.26150705769045</v>
      </c>
      <c r="F40" s="58"/>
    </row>
    <row r="41" spans="1:6" ht="14.4" thickTop="1" thickBot="1" x14ac:dyDescent="0.3">
      <c r="A41" s="63" t="s">
        <v>300</v>
      </c>
      <c r="B41" s="39">
        <v>0</v>
      </c>
      <c r="C41" s="39">
        <v>0</v>
      </c>
      <c r="D41" s="40">
        <f t="shared" si="1"/>
        <v>0</v>
      </c>
      <c r="F41" s="58"/>
    </row>
    <row r="42" spans="1:6" ht="14.4" thickTop="1" thickBot="1" x14ac:dyDescent="0.3">
      <c r="A42" s="72" t="s">
        <v>301</v>
      </c>
      <c r="B42" s="37">
        <f>B43+B51</f>
        <v>3221348</v>
      </c>
      <c r="C42" s="37">
        <f>C43+C51</f>
        <v>3994207</v>
      </c>
      <c r="D42" s="37">
        <f t="shared" si="1"/>
        <v>123.99178853076414</v>
      </c>
      <c r="F42" s="58"/>
    </row>
    <row r="43" spans="1:6" ht="14.4" thickTop="1" thickBot="1" x14ac:dyDescent="0.3">
      <c r="A43" s="66" t="s">
        <v>302</v>
      </c>
      <c r="B43" s="37">
        <f>SUM(B44:B50)</f>
        <v>2503763</v>
      </c>
      <c r="C43" s="37">
        <f>SUM(C44:C50)</f>
        <v>3369522</v>
      </c>
      <c r="D43" s="37">
        <f t="shared" si="1"/>
        <v>134.5783127236883</v>
      </c>
      <c r="F43" s="58"/>
    </row>
    <row r="44" spans="1:6" ht="14.4" thickTop="1" thickBot="1" x14ac:dyDescent="0.3">
      <c r="A44" s="63" t="s">
        <v>303</v>
      </c>
      <c r="B44" s="39">
        <v>1694279</v>
      </c>
      <c r="C44" s="39">
        <v>2003087</v>
      </c>
      <c r="D44" s="40">
        <f t="shared" si="1"/>
        <v>118.22651405110965</v>
      </c>
      <c r="F44" s="54"/>
    </row>
    <row r="45" spans="1:6" ht="14.4" thickTop="1" thickBot="1" x14ac:dyDescent="0.3">
      <c r="A45" s="65" t="s">
        <v>304</v>
      </c>
      <c r="B45" s="39">
        <v>299837</v>
      </c>
      <c r="C45" s="39">
        <v>649803</v>
      </c>
      <c r="D45" s="40">
        <f t="shared" si="1"/>
        <v>216.71875052111648</v>
      </c>
      <c r="F45" s="54"/>
    </row>
    <row r="46" spans="1:6" ht="14.4" thickTop="1" thickBot="1" x14ac:dyDescent="0.3">
      <c r="A46" s="65" t="s">
        <v>305</v>
      </c>
      <c r="B46" s="39">
        <v>0</v>
      </c>
      <c r="C46" s="39">
        <v>0</v>
      </c>
      <c r="D46" s="40">
        <f t="shared" si="1"/>
        <v>0</v>
      </c>
      <c r="F46" s="54"/>
    </row>
    <row r="47" spans="1:6" ht="14.4" thickTop="1" thickBot="1" x14ac:dyDescent="0.3">
      <c r="A47" s="65" t="s">
        <v>306</v>
      </c>
      <c r="B47" s="39">
        <v>9997</v>
      </c>
      <c r="C47" s="39">
        <v>22835</v>
      </c>
      <c r="D47" s="40">
        <f t="shared" si="1"/>
        <v>228.41852555766729</v>
      </c>
      <c r="F47" s="54"/>
    </row>
    <row r="48" spans="1:6" ht="14.4" thickTop="1" thickBot="1" x14ac:dyDescent="0.3">
      <c r="A48" s="65" t="s">
        <v>307</v>
      </c>
      <c r="B48" s="39">
        <v>0</v>
      </c>
      <c r="C48" s="39">
        <v>0</v>
      </c>
      <c r="D48" s="40">
        <f t="shared" si="1"/>
        <v>0</v>
      </c>
    </row>
    <row r="49" spans="1:4" ht="14.4" thickTop="1" thickBot="1" x14ac:dyDescent="0.3">
      <c r="A49" s="65" t="s">
        <v>308</v>
      </c>
      <c r="B49" s="39">
        <v>499650</v>
      </c>
      <c r="C49" s="39">
        <v>693797</v>
      </c>
      <c r="D49" s="40">
        <f t="shared" si="1"/>
        <v>138.85659961973383</v>
      </c>
    </row>
    <row r="50" spans="1:4" ht="27.6" thickTop="1" thickBot="1" x14ac:dyDescent="0.3">
      <c r="A50" s="65" t="s">
        <v>309</v>
      </c>
      <c r="B50" s="39">
        <v>0</v>
      </c>
      <c r="C50" s="39">
        <v>0</v>
      </c>
      <c r="D50" s="40">
        <f t="shared" si="1"/>
        <v>0</v>
      </c>
    </row>
    <row r="51" spans="1:4" ht="14.4" thickTop="1" thickBot="1" x14ac:dyDescent="0.3">
      <c r="A51" s="66" t="s">
        <v>310</v>
      </c>
      <c r="B51" s="37">
        <f>SUM(B52:B55)</f>
        <v>717585</v>
      </c>
      <c r="C51" s="37">
        <f>SUM(C52:C55)</f>
        <v>624685</v>
      </c>
      <c r="D51" s="37">
        <f t="shared" si="1"/>
        <v>87.053798504706762</v>
      </c>
    </row>
    <row r="52" spans="1:4" ht="17.25" customHeight="1" thickTop="1" thickBot="1" x14ac:dyDescent="0.3">
      <c r="A52" s="65" t="s">
        <v>311</v>
      </c>
      <c r="B52" s="39">
        <v>661083</v>
      </c>
      <c r="C52" s="39">
        <v>568194</v>
      </c>
      <c r="D52" s="40">
        <f t="shared" si="1"/>
        <v>85.948965561056639</v>
      </c>
    </row>
    <row r="53" spans="1:4" ht="15.75" customHeight="1" thickTop="1" thickBot="1" x14ac:dyDescent="0.3">
      <c r="A53" s="65" t="s">
        <v>312</v>
      </c>
      <c r="B53" s="39">
        <v>0</v>
      </c>
      <c r="C53" s="39">
        <v>0</v>
      </c>
      <c r="D53" s="40">
        <f t="shared" si="1"/>
        <v>0</v>
      </c>
    </row>
    <row r="54" spans="1:4" ht="14.4" thickTop="1" thickBot="1" x14ac:dyDescent="0.3">
      <c r="A54" s="65" t="s">
        <v>313</v>
      </c>
      <c r="B54" s="39">
        <v>56502</v>
      </c>
      <c r="C54" s="39">
        <v>56491</v>
      </c>
      <c r="D54" s="40">
        <f t="shared" si="1"/>
        <v>99.980531662596022</v>
      </c>
    </row>
    <row r="55" spans="1:4" ht="14.4" thickTop="1" thickBot="1" x14ac:dyDescent="0.3">
      <c r="A55" s="65" t="s">
        <v>314</v>
      </c>
      <c r="B55" s="39">
        <v>0</v>
      </c>
      <c r="C55" s="39">
        <v>0</v>
      </c>
      <c r="D55" s="40">
        <f t="shared" si="1"/>
        <v>0</v>
      </c>
    </row>
    <row r="56" spans="1:4" ht="14.4" thickTop="1" thickBot="1" x14ac:dyDescent="0.3">
      <c r="A56" s="61" t="s">
        <v>315</v>
      </c>
      <c r="B56" s="37">
        <f>B37+B43+B51</f>
        <v>14659315</v>
      </c>
      <c r="C56" s="37">
        <f>C37+C43+C51</f>
        <v>16224977</v>
      </c>
      <c r="D56" s="37">
        <f t="shared" si="1"/>
        <v>110.68032169306683</v>
      </c>
    </row>
    <row r="57" spans="1:4" ht="14.4" thickTop="1" thickBot="1" x14ac:dyDescent="0.3">
      <c r="A57" s="67" t="s">
        <v>316</v>
      </c>
      <c r="B57" s="221"/>
      <c r="C57" s="39"/>
      <c r="D57" s="40">
        <f t="shared" si="1"/>
        <v>0</v>
      </c>
    </row>
    <row r="58" spans="1:4" ht="13.8" thickTop="1" x14ac:dyDescent="0.25">
      <c r="A58" s="53"/>
      <c r="B58" s="53"/>
      <c r="C58" s="53"/>
      <c r="D58" s="53"/>
    </row>
    <row r="59" spans="1:4" x14ac:dyDescent="0.25">
      <c r="A59" s="53"/>
      <c r="B59" s="53"/>
      <c r="C59" s="53"/>
      <c r="D59" s="53"/>
    </row>
    <row r="60" spans="1:4" x14ac:dyDescent="0.25">
      <c r="A60" s="53"/>
      <c r="B60" s="53"/>
      <c r="C60" s="53"/>
      <c r="D60" s="53"/>
    </row>
    <row r="61" spans="1:4" x14ac:dyDescent="0.25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75" customWidth="1"/>
    <col min="2" max="2" width="64.88671875" style="75" customWidth="1"/>
    <col min="3" max="4" width="15.6640625" style="75" customWidth="1"/>
    <col min="5" max="5" width="10.109375" style="75" customWidth="1"/>
    <col min="6" max="16384" width="9.109375" style="75"/>
  </cols>
  <sheetData>
    <row r="1" spans="1:7" ht="13.5" customHeight="1" x14ac:dyDescent="0.25">
      <c r="A1" s="73"/>
      <c r="B1" s="74" t="s">
        <v>241</v>
      </c>
      <c r="C1" s="253" t="str">
        <f>'ФИ-Почетна'!$C$18</f>
        <v>Алкалоид АД Скопје</v>
      </c>
      <c r="D1" s="253"/>
      <c r="E1" s="253"/>
    </row>
    <row r="2" spans="1:7" ht="12.75" customHeight="1" x14ac:dyDescent="0.25">
      <c r="A2" s="73"/>
      <c r="B2" s="74" t="s">
        <v>249</v>
      </c>
      <c r="C2" s="76" t="str">
        <f>'ФИ-Почетна'!$C$22</f>
        <v>01.01 - 31.12</v>
      </c>
      <c r="D2" s="77"/>
      <c r="E2" s="78"/>
    </row>
    <row r="3" spans="1:7" x14ac:dyDescent="0.25">
      <c r="A3" s="73"/>
      <c r="B3" s="79" t="s">
        <v>246</v>
      </c>
      <c r="C3" s="80">
        <f>'ФИ-Почетна'!$C$23</f>
        <v>2022</v>
      </c>
      <c r="D3" s="81"/>
      <c r="E3" s="81"/>
      <c r="G3" s="82"/>
    </row>
    <row r="4" spans="1:7" ht="15.75" customHeight="1" x14ac:dyDescent="0.25">
      <c r="A4" s="73"/>
      <c r="B4" s="79" t="s">
        <v>250</v>
      </c>
      <c r="C4" s="83" t="str">
        <f>'ФИ-Почетна'!$C$20</f>
        <v>не</v>
      </c>
      <c r="D4" s="81"/>
      <c r="E4" s="81"/>
      <c r="G4" s="82"/>
    </row>
    <row r="5" spans="1:7" ht="15.75" customHeight="1" x14ac:dyDescent="0.25">
      <c r="A5" s="73"/>
      <c r="B5" s="79"/>
      <c r="C5" s="83"/>
      <c r="D5" s="81"/>
      <c r="E5" s="81"/>
      <c r="G5" s="82"/>
    </row>
    <row r="6" spans="1:7" ht="21" customHeight="1" x14ac:dyDescent="0.25">
      <c r="A6" s="73"/>
      <c r="B6" s="257" t="s">
        <v>19</v>
      </c>
      <c r="C6" s="257"/>
      <c r="D6" s="257"/>
      <c r="E6" s="81"/>
      <c r="G6" s="82"/>
    </row>
    <row r="7" spans="1:7" ht="15.75" customHeight="1" x14ac:dyDescent="0.25">
      <c r="A7" s="73"/>
      <c r="B7" s="251" t="s">
        <v>374</v>
      </c>
      <c r="C7" s="251"/>
      <c r="D7" s="251"/>
      <c r="E7" s="81"/>
      <c r="G7" s="82"/>
    </row>
    <row r="8" spans="1:7" ht="13.8" thickBot="1" x14ac:dyDescent="0.3">
      <c r="A8" s="73"/>
      <c r="B8" s="73"/>
      <c r="C8" s="261" t="s">
        <v>24</v>
      </c>
      <c r="D8" s="261"/>
      <c r="E8" s="261"/>
      <c r="G8" s="82"/>
    </row>
    <row r="9" spans="1:7" ht="27" customHeight="1" thickTop="1" thickBot="1" x14ac:dyDescent="0.3">
      <c r="A9" s="262" t="s">
        <v>23</v>
      </c>
      <c r="B9" s="260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4" thickTop="1" thickBot="1" x14ac:dyDescent="0.3">
      <c r="A10" s="262"/>
      <c r="B10" s="260"/>
      <c r="C10" s="84" t="s">
        <v>191</v>
      </c>
      <c r="D10" s="84" t="s">
        <v>191</v>
      </c>
      <c r="E10" s="84" t="s">
        <v>192</v>
      </c>
      <c r="G10" s="82"/>
    </row>
    <row r="11" spans="1:7" ht="14.4" thickTop="1" thickBot="1" x14ac:dyDescent="0.3">
      <c r="A11" s="85">
        <v>1</v>
      </c>
      <c r="B11" s="202" t="s">
        <v>0</v>
      </c>
      <c r="C11" s="5">
        <f>SUM(C12:C13)</f>
        <v>9559755</v>
      </c>
      <c r="D11" s="5">
        <f>SUM(D12:D13)</f>
        <v>10538230</v>
      </c>
      <c r="E11" s="5">
        <f>IF(C11&lt;=0,0,D11/C11*100)</f>
        <v>110.23535645003454</v>
      </c>
      <c r="G11" s="82"/>
    </row>
    <row r="12" spans="1:7" ht="14.4" thickTop="1" thickBot="1" x14ac:dyDescent="0.3">
      <c r="A12" s="85" t="s">
        <v>254</v>
      </c>
      <c r="B12" s="203" t="s">
        <v>12</v>
      </c>
      <c r="C12" s="13">
        <v>3122591</v>
      </c>
      <c r="D12" s="13">
        <v>3142726</v>
      </c>
      <c r="E12" s="5">
        <f t="shared" ref="E12:E38" si="0">IF(C12&lt;=0,0,D12/C12*100)</f>
        <v>100.64481707658801</v>
      </c>
      <c r="G12" s="82"/>
    </row>
    <row r="13" spans="1:7" ht="14.4" thickTop="1" thickBot="1" x14ac:dyDescent="0.3">
      <c r="A13" s="85" t="s">
        <v>255</v>
      </c>
      <c r="B13" s="204" t="s">
        <v>13</v>
      </c>
      <c r="C13" s="13">
        <v>6437164</v>
      </c>
      <c r="D13" s="13">
        <v>7395504</v>
      </c>
      <c r="E13" s="5">
        <f t="shared" si="0"/>
        <v>114.88761199807867</v>
      </c>
      <c r="G13" s="82"/>
    </row>
    <row r="14" spans="1:7" ht="14.4" thickTop="1" thickBot="1" x14ac:dyDescent="0.3">
      <c r="A14" s="85">
        <v>2</v>
      </c>
      <c r="B14" s="202" t="s">
        <v>256</v>
      </c>
      <c r="C14" s="13">
        <v>5743172</v>
      </c>
      <c r="D14" s="13">
        <v>6422156</v>
      </c>
      <c r="E14" s="5">
        <f t="shared" si="0"/>
        <v>111.82245630115204</v>
      </c>
      <c r="G14" s="82"/>
    </row>
    <row r="15" spans="1:7" ht="14.4" thickTop="1" thickBot="1" x14ac:dyDescent="0.3">
      <c r="A15" s="85">
        <v>3</v>
      </c>
      <c r="B15" s="205" t="s">
        <v>257</v>
      </c>
      <c r="C15" s="36">
        <f>C11-C14</f>
        <v>3816583</v>
      </c>
      <c r="D15" s="36">
        <f>D11-D14</f>
        <v>4116074</v>
      </c>
      <c r="E15" s="36">
        <f t="shared" si="0"/>
        <v>107.84709778354093</v>
      </c>
      <c r="G15" s="82"/>
    </row>
    <row r="16" spans="1:7" ht="14.4" thickTop="1" thickBot="1" x14ac:dyDescent="0.3">
      <c r="A16" s="85">
        <v>4</v>
      </c>
      <c r="B16" s="202" t="s">
        <v>258</v>
      </c>
      <c r="C16" s="13">
        <v>563260</v>
      </c>
      <c r="D16" s="13">
        <v>660666</v>
      </c>
      <c r="E16" s="5">
        <f t="shared" si="0"/>
        <v>117.29325711039307</v>
      </c>
      <c r="G16" s="82"/>
    </row>
    <row r="17" spans="1:8" ht="14.4" thickTop="1" thickBot="1" x14ac:dyDescent="0.3">
      <c r="A17" s="85">
        <v>5</v>
      </c>
      <c r="B17" s="202" t="s">
        <v>259</v>
      </c>
      <c r="C17" s="13">
        <v>1910559</v>
      </c>
      <c r="D17" s="13">
        <v>1991523</v>
      </c>
      <c r="E17" s="5">
        <f t="shared" si="0"/>
        <v>104.23771262756082</v>
      </c>
      <c r="G17" s="82"/>
    </row>
    <row r="18" spans="1:8" ht="14.4" thickTop="1" thickBot="1" x14ac:dyDescent="0.3">
      <c r="A18" s="85">
        <v>6</v>
      </c>
      <c r="B18" s="206" t="s">
        <v>216</v>
      </c>
      <c r="C18" s="13">
        <v>7956</v>
      </c>
      <c r="D18" s="13">
        <v>0</v>
      </c>
      <c r="E18" s="5">
        <f t="shared" si="0"/>
        <v>0</v>
      </c>
      <c r="G18" s="82"/>
    </row>
    <row r="19" spans="1:8" ht="14.4" thickTop="1" thickBot="1" x14ac:dyDescent="0.3">
      <c r="A19" s="85">
        <v>7</v>
      </c>
      <c r="B19" s="207" t="s">
        <v>1</v>
      </c>
      <c r="C19" s="13">
        <v>456436</v>
      </c>
      <c r="D19" s="13">
        <v>1026225</v>
      </c>
      <c r="E19" s="5">
        <f t="shared" si="0"/>
        <v>224.83436889290064</v>
      </c>
      <c r="G19" s="82"/>
    </row>
    <row r="20" spans="1:8" ht="27.6" thickTop="1" thickBot="1" x14ac:dyDescent="0.3">
      <c r="A20" s="85">
        <v>8</v>
      </c>
      <c r="B20" s="206" t="s">
        <v>266</v>
      </c>
      <c r="C20" s="13">
        <v>386652</v>
      </c>
      <c r="D20" s="13">
        <v>940712</v>
      </c>
      <c r="E20" s="5">
        <f t="shared" si="0"/>
        <v>243.29681470676471</v>
      </c>
      <c r="G20" s="82"/>
    </row>
    <row r="21" spans="1:8" ht="16.5" customHeight="1" thickTop="1" thickBot="1" x14ac:dyDescent="0.3">
      <c r="A21" s="85">
        <v>9</v>
      </c>
      <c r="B21" s="208" t="s">
        <v>204</v>
      </c>
      <c r="C21" s="6">
        <f>C15-C16-C17-C18+C19-C20</f>
        <v>1404592</v>
      </c>
      <c r="D21" s="6">
        <f>D15-D16-D17-D18+D19-D20</f>
        <v>1549398</v>
      </c>
      <c r="E21" s="6">
        <f t="shared" si="0"/>
        <v>110.3094706505519</v>
      </c>
      <c r="G21" s="82"/>
    </row>
    <row r="22" spans="1:8" ht="14.25" customHeight="1" thickTop="1" thickBot="1" x14ac:dyDescent="0.3">
      <c r="A22" s="85">
        <v>10</v>
      </c>
      <c r="B22" s="206" t="s">
        <v>3</v>
      </c>
      <c r="C22" s="5">
        <f>C23+C24+C25</f>
        <v>0</v>
      </c>
      <c r="D22" s="5">
        <f>D23+D24+D25</f>
        <v>0</v>
      </c>
      <c r="E22" s="5">
        <f t="shared" si="0"/>
        <v>0</v>
      </c>
      <c r="G22" s="82"/>
    </row>
    <row r="23" spans="1:8" ht="14.4" thickTop="1" thickBot="1" x14ac:dyDescent="0.3">
      <c r="A23" s="85" t="s">
        <v>215</v>
      </c>
      <c r="B23" s="202" t="s">
        <v>217</v>
      </c>
      <c r="C23" s="13">
        <v>0</v>
      </c>
      <c r="D23" s="13">
        <v>0</v>
      </c>
      <c r="E23" s="5">
        <f t="shared" si="0"/>
        <v>0</v>
      </c>
      <c r="G23" s="82"/>
    </row>
    <row r="24" spans="1:8" ht="14.4" thickTop="1" thickBot="1" x14ac:dyDescent="0.3">
      <c r="A24" s="85" t="s">
        <v>260</v>
      </c>
      <c r="B24" s="202" t="s">
        <v>218</v>
      </c>
      <c r="C24" s="13">
        <v>0</v>
      </c>
      <c r="D24" s="13">
        <v>0</v>
      </c>
      <c r="E24" s="5">
        <f t="shared" si="0"/>
        <v>0</v>
      </c>
      <c r="G24" s="82"/>
    </row>
    <row r="25" spans="1:8" ht="14.4" thickTop="1" thickBot="1" x14ac:dyDescent="0.3">
      <c r="A25" s="85" t="s">
        <v>261</v>
      </c>
      <c r="B25" s="202" t="s">
        <v>226</v>
      </c>
      <c r="C25" s="13">
        <v>0</v>
      </c>
      <c r="D25" s="13">
        <v>0</v>
      </c>
      <c r="E25" s="5">
        <f t="shared" si="0"/>
        <v>0</v>
      </c>
      <c r="G25" s="82"/>
    </row>
    <row r="26" spans="1:8" ht="14.4" thickTop="1" thickBot="1" x14ac:dyDescent="0.3">
      <c r="A26" s="85">
        <v>11</v>
      </c>
      <c r="B26" s="206" t="s">
        <v>4</v>
      </c>
      <c r="C26" s="5">
        <f>C27+C28+C29</f>
        <v>16750</v>
      </c>
      <c r="D26" s="5">
        <f>D27+D28+D29</f>
        <v>16270</v>
      </c>
      <c r="E26" s="5">
        <f t="shared" si="0"/>
        <v>97.134328358208961</v>
      </c>
      <c r="F26" s="82"/>
      <c r="G26" s="82"/>
      <c r="H26" s="82"/>
    </row>
    <row r="27" spans="1:8" ht="14.4" thickTop="1" thickBot="1" x14ac:dyDescent="0.3">
      <c r="A27" s="85" t="s">
        <v>262</v>
      </c>
      <c r="B27" s="202" t="s">
        <v>219</v>
      </c>
      <c r="C27" s="13">
        <v>16750</v>
      </c>
      <c r="D27" s="13">
        <v>16270</v>
      </c>
      <c r="E27" s="5">
        <f t="shared" si="0"/>
        <v>97.134328358208961</v>
      </c>
      <c r="F27" s="82"/>
      <c r="G27" s="82"/>
      <c r="H27" s="82"/>
    </row>
    <row r="28" spans="1:8" ht="14.4" thickTop="1" thickBot="1" x14ac:dyDescent="0.3">
      <c r="A28" s="85" t="s">
        <v>263</v>
      </c>
      <c r="B28" s="202" t="s">
        <v>220</v>
      </c>
      <c r="C28" s="13">
        <v>0</v>
      </c>
      <c r="D28" s="13">
        <v>0</v>
      </c>
      <c r="E28" s="5">
        <f t="shared" si="0"/>
        <v>0</v>
      </c>
      <c r="F28" s="82"/>
      <c r="G28" s="82"/>
      <c r="H28" s="82"/>
    </row>
    <row r="29" spans="1:8" ht="14.4" thickTop="1" thickBot="1" x14ac:dyDescent="0.3">
      <c r="A29" s="85" t="s">
        <v>264</v>
      </c>
      <c r="B29" s="202" t="s">
        <v>227</v>
      </c>
      <c r="C29" s="13">
        <v>0</v>
      </c>
      <c r="D29" s="13">
        <v>0</v>
      </c>
      <c r="E29" s="5">
        <f t="shared" si="0"/>
        <v>0</v>
      </c>
      <c r="F29" s="82"/>
      <c r="G29" s="82"/>
      <c r="H29" s="82"/>
    </row>
    <row r="30" spans="1:8" ht="14.4" thickTop="1" thickBot="1" x14ac:dyDescent="0.3">
      <c r="A30" s="85">
        <v>12</v>
      </c>
      <c r="B30" s="208" t="s">
        <v>229</v>
      </c>
      <c r="C30" s="36">
        <f>C21+C22-C26</f>
        <v>1387842</v>
      </c>
      <c r="D30" s="36">
        <f>D21+D22-D26</f>
        <v>1533128</v>
      </c>
      <c r="E30" s="6">
        <f t="shared" si="0"/>
        <v>110.46848272353769</v>
      </c>
      <c r="F30" s="82"/>
      <c r="G30" s="82"/>
      <c r="H30" s="82"/>
    </row>
    <row r="31" spans="1:8" ht="14.4" thickTop="1" thickBot="1" x14ac:dyDescent="0.3">
      <c r="A31" s="85">
        <v>13</v>
      </c>
      <c r="B31" s="202" t="s">
        <v>228</v>
      </c>
      <c r="C31" s="13">
        <v>0</v>
      </c>
      <c r="D31" s="13">
        <v>0</v>
      </c>
      <c r="E31" s="5">
        <f t="shared" si="0"/>
        <v>0</v>
      </c>
      <c r="F31" s="82"/>
      <c r="G31" s="82"/>
      <c r="H31" s="82"/>
    </row>
    <row r="32" spans="1:8" ht="14.4" thickTop="1" thickBot="1" x14ac:dyDescent="0.3">
      <c r="A32" s="85">
        <v>14</v>
      </c>
      <c r="B32" s="208" t="s">
        <v>15</v>
      </c>
      <c r="C32" s="6">
        <f>C30+C31</f>
        <v>1387842</v>
      </c>
      <c r="D32" s="6">
        <f>D30+D31</f>
        <v>1533128</v>
      </c>
      <c r="E32" s="6">
        <f t="shared" si="0"/>
        <v>110.46848272353769</v>
      </c>
      <c r="F32" s="82"/>
      <c r="G32" s="82"/>
      <c r="H32" s="82"/>
    </row>
    <row r="33" spans="1:8" ht="17.25" customHeight="1" thickTop="1" thickBot="1" x14ac:dyDescent="0.3">
      <c r="A33" s="85">
        <v>15</v>
      </c>
      <c r="B33" s="206" t="s">
        <v>5</v>
      </c>
      <c r="C33" s="13">
        <v>106436</v>
      </c>
      <c r="D33" s="13">
        <v>121585</v>
      </c>
      <c r="E33" s="5">
        <f t="shared" si="0"/>
        <v>114.23296628960126</v>
      </c>
      <c r="F33" s="82"/>
      <c r="G33" s="82"/>
      <c r="H33" s="82"/>
    </row>
    <row r="34" spans="1:8" ht="17.25" customHeight="1" thickTop="1" thickBot="1" x14ac:dyDescent="0.3">
      <c r="A34" s="85">
        <v>16</v>
      </c>
      <c r="B34" s="208" t="s">
        <v>18</v>
      </c>
      <c r="C34" s="6">
        <f>C32-C33</f>
        <v>1281406</v>
      </c>
      <c r="D34" s="6">
        <f>D32-D33</f>
        <v>1411543</v>
      </c>
      <c r="E34" s="6">
        <f t="shared" si="0"/>
        <v>110.15579761605612</v>
      </c>
      <c r="F34" s="82"/>
      <c r="G34" s="82"/>
      <c r="H34" s="82"/>
    </row>
    <row r="35" spans="1:8" ht="17.25" customHeight="1" thickTop="1" thickBot="1" x14ac:dyDescent="0.3">
      <c r="A35" s="85">
        <v>17</v>
      </c>
      <c r="B35" s="206" t="s">
        <v>6</v>
      </c>
      <c r="C35" s="13">
        <v>0</v>
      </c>
      <c r="D35" s="13">
        <v>0</v>
      </c>
      <c r="E35" s="5">
        <f t="shared" si="0"/>
        <v>0</v>
      </c>
      <c r="F35" s="82"/>
      <c r="G35" s="82"/>
      <c r="H35" s="82"/>
    </row>
    <row r="36" spans="1:8" ht="16.5" customHeight="1" thickTop="1" thickBot="1" x14ac:dyDescent="0.3">
      <c r="A36" s="85">
        <v>18</v>
      </c>
      <c r="B36" s="208" t="s">
        <v>230</v>
      </c>
      <c r="C36" s="36">
        <f>C34-C35</f>
        <v>1281406</v>
      </c>
      <c r="D36" s="36">
        <f>D34-D35</f>
        <v>1411543</v>
      </c>
      <c r="E36" s="6">
        <f t="shared" si="0"/>
        <v>110.15579761605612</v>
      </c>
      <c r="F36" s="82"/>
      <c r="G36" s="82"/>
      <c r="H36" s="82"/>
    </row>
    <row r="37" spans="1:8" ht="18" customHeight="1" thickTop="1" thickBot="1" x14ac:dyDescent="0.3">
      <c r="A37" s="85">
        <v>19</v>
      </c>
      <c r="B37" s="202" t="s">
        <v>231</v>
      </c>
      <c r="C37" s="13">
        <v>0</v>
      </c>
      <c r="D37" s="13">
        <v>0</v>
      </c>
      <c r="E37" s="5">
        <f t="shared" si="0"/>
        <v>0</v>
      </c>
      <c r="F37" s="82"/>
      <c r="G37" s="82"/>
      <c r="H37" s="82"/>
    </row>
    <row r="38" spans="1:8" ht="18" customHeight="1" thickTop="1" thickBot="1" x14ac:dyDescent="0.3">
      <c r="A38" s="85">
        <v>20</v>
      </c>
      <c r="B38" s="208" t="s">
        <v>232</v>
      </c>
      <c r="C38" s="6">
        <f>C34+C37</f>
        <v>1281406</v>
      </c>
      <c r="D38" s="6">
        <f>D34+D37</f>
        <v>1411543</v>
      </c>
      <c r="E38" s="6">
        <f t="shared" si="0"/>
        <v>110.15579761605612</v>
      </c>
      <c r="F38" s="82"/>
      <c r="G38" s="82"/>
      <c r="H38" s="82"/>
    </row>
    <row r="39" spans="1:8" ht="14.4" thickTop="1" thickBot="1" x14ac:dyDescent="0.3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3">
      <c r="A40" s="254" t="s">
        <v>265</v>
      </c>
      <c r="B40" s="255"/>
      <c r="C40" s="255"/>
      <c r="D40" s="255"/>
      <c r="E40" s="256"/>
      <c r="F40" s="82"/>
      <c r="G40" s="82"/>
      <c r="H40" s="82"/>
    </row>
    <row r="41" spans="1:8" ht="27" customHeight="1" thickTop="1" thickBot="1" x14ac:dyDescent="0.3">
      <c r="A41" s="258" t="s">
        <v>23</v>
      </c>
      <c r="B41" s="260" t="s">
        <v>22</v>
      </c>
      <c r="C41" s="84" t="s">
        <v>20</v>
      </c>
      <c r="D41" s="84" t="s">
        <v>36</v>
      </c>
      <c r="E41" s="84" t="s">
        <v>21</v>
      </c>
    </row>
    <row r="42" spans="1:8" ht="54" thickTop="1" thickBot="1" x14ac:dyDescent="0.3">
      <c r="A42" s="259"/>
      <c r="B42" s="260"/>
      <c r="C42" s="84" t="s">
        <v>191</v>
      </c>
      <c r="D42" s="84" t="s">
        <v>191</v>
      </c>
      <c r="E42" s="84" t="s">
        <v>192</v>
      </c>
    </row>
    <row r="43" spans="1:8" ht="14.25" customHeight="1" thickTop="1" thickBot="1" x14ac:dyDescent="0.3">
      <c r="A43" s="85">
        <v>1</v>
      </c>
      <c r="B43" s="202" t="s">
        <v>0</v>
      </c>
      <c r="C43" s="13">
        <v>9559755</v>
      </c>
      <c r="D43" s="13">
        <v>10538230</v>
      </c>
      <c r="E43" s="5">
        <f t="shared" ref="E43:E57" si="1">IF(C43&lt;=0,0,D43/C43*100)</f>
        <v>110.23535645003454</v>
      </c>
    </row>
    <row r="44" spans="1:8" ht="14.4" thickTop="1" thickBot="1" x14ac:dyDescent="0.3">
      <c r="A44" s="85">
        <v>2</v>
      </c>
      <c r="B44" s="206" t="s">
        <v>1</v>
      </c>
      <c r="C44" s="13">
        <v>456436</v>
      </c>
      <c r="D44" s="13">
        <v>1026225</v>
      </c>
      <c r="E44" s="5">
        <f t="shared" si="1"/>
        <v>224.83436889290064</v>
      </c>
    </row>
    <row r="45" spans="1:8" ht="17.25" customHeight="1" thickTop="1" thickBot="1" x14ac:dyDescent="0.3">
      <c r="A45" s="85">
        <v>3</v>
      </c>
      <c r="B45" s="206" t="s">
        <v>11</v>
      </c>
      <c r="C45" s="13">
        <v>162272</v>
      </c>
      <c r="D45" s="13">
        <v>394105</v>
      </c>
      <c r="E45" s="5">
        <f t="shared" si="1"/>
        <v>242.86691480970225</v>
      </c>
    </row>
    <row r="46" spans="1:8" ht="14.4" thickTop="1" thickBot="1" x14ac:dyDescent="0.3">
      <c r="A46" s="85">
        <v>4</v>
      </c>
      <c r="B46" s="209" t="s">
        <v>214</v>
      </c>
      <c r="C46" s="13">
        <v>1014079</v>
      </c>
      <c r="D46" s="13">
        <v>881791</v>
      </c>
      <c r="E46" s="5">
        <f t="shared" si="1"/>
        <v>86.954862490989356</v>
      </c>
    </row>
    <row r="47" spans="1:8" ht="14.4" thickTop="1" thickBot="1" x14ac:dyDescent="0.3">
      <c r="A47" s="85">
        <v>5</v>
      </c>
      <c r="B47" s="209" t="s">
        <v>221</v>
      </c>
      <c r="C47" s="13">
        <v>2841319</v>
      </c>
      <c r="D47" s="13">
        <v>3478900</v>
      </c>
      <c r="E47" s="5">
        <f t="shared" si="1"/>
        <v>122.43961343305698</v>
      </c>
    </row>
    <row r="48" spans="1:8" ht="27.6" thickTop="1" thickBot="1" x14ac:dyDescent="0.3">
      <c r="A48" s="85">
        <v>6</v>
      </c>
      <c r="B48" s="209" t="s">
        <v>222</v>
      </c>
      <c r="C48" s="13">
        <v>86066</v>
      </c>
      <c r="D48" s="13">
        <v>103989</v>
      </c>
      <c r="E48" s="5">
        <f t="shared" si="1"/>
        <v>120.82471591569262</v>
      </c>
    </row>
    <row r="49" spans="1:5" ht="14.4" thickTop="1" thickBot="1" x14ac:dyDescent="0.3">
      <c r="A49" s="85">
        <v>7</v>
      </c>
      <c r="B49" s="209" t="s">
        <v>223</v>
      </c>
      <c r="C49" s="13">
        <v>570166</v>
      </c>
      <c r="D49" s="13">
        <v>862535</v>
      </c>
      <c r="E49" s="5">
        <f t="shared" si="1"/>
        <v>151.27787346141298</v>
      </c>
    </row>
    <row r="50" spans="1:5" ht="14.4" thickTop="1" thickBot="1" x14ac:dyDescent="0.3">
      <c r="A50" s="85">
        <v>8</v>
      </c>
      <c r="B50" s="209" t="s">
        <v>224</v>
      </c>
      <c r="C50" s="13">
        <v>1362045</v>
      </c>
      <c r="D50" s="13">
        <v>1355918</v>
      </c>
      <c r="E50" s="5">
        <f t="shared" si="1"/>
        <v>99.550161705376837</v>
      </c>
    </row>
    <row r="51" spans="1:5" ht="14.4" thickTop="1" thickBot="1" x14ac:dyDescent="0.3">
      <c r="A51" s="85">
        <v>9</v>
      </c>
      <c r="B51" s="210" t="s">
        <v>2</v>
      </c>
      <c r="C51" s="13">
        <v>1871067</v>
      </c>
      <c r="D51" s="13">
        <v>2116749</v>
      </c>
      <c r="E51" s="5">
        <f t="shared" si="1"/>
        <v>113.1305827102931</v>
      </c>
    </row>
    <row r="52" spans="1:5" ht="14.4" thickTop="1" thickBot="1" x14ac:dyDescent="0.3">
      <c r="A52" s="85">
        <v>10</v>
      </c>
      <c r="B52" s="211" t="s">
        <v>225</v>
      </c>
      <c r="C52" s="13">
        <v>786184</v>
      </c>
      <c r="D52" s="13">
        <v>831638</v>
      </c>
      <c r="E52" s="5">
        <f t="shared" si="1"/>
        <v>105.78159820093008</v>
      </c>
    </row>
    <row r="53" spans="1:5" ht="15.75" customHeight="1" thickTop="1" thickBot="1" x14ac:dyDescent="0.3">
      <c r="A53" s="85">
        <v>11</v>
      </c>
      <c r="B53" s="210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5">
        <v>12</v>
      </c>
      <c r="B54" s="211" t="s">
        <v>268</v>
      </c>
      <c r="C54" s="13">
        <v>0</v>
      </c>
      <c r="D54" s="13">
        <v>0</v>
      </c>
      <c r="E54" s="5">
        <f t="shared" si="1"/>
        <v>0</v>
      </c>
    </row>
    <row r="55" spans="1:5" ht="14.4" thickTop="1" thickBot="1" x14ac:dyDescent="0.3">
      <c r="A55" s="85">
        <v>13</v>
      </c>
      <c r="B55" s="210" t="s">
        <v>216</v>
      </c>
      <c r="C55" s="13">
        <v>7956</v>
      </c>
      <c r="D55" s="13">
        <v>0</v>
      </c>
      <c r="E55" s="5">
        <f t="shared" si="1"/>
        <v>0</v>
      </c>
    </row>
    <row r="56" spans="1:5" ht="14.4" thickTop="1" thickBot="1" x14ac:dyDescent="0.3">
      <c r="A56" s="85">
        <v>14</v>
      </c>
      <c r="B56" s="211" t="s">
        <v>269</v>
      </c>
      <c r="C56" s="13">
        <v>234989</v>
      </c>
      <c r="D56" s="13">
        <v>777642</v>
      </c>
      <c r="E56" s="5">
        <f t="shared" si="1"/>
        <v>330.92697956074539</v>
      </c>
    </row>
    <row r="57" spans="1:5" ht="18.75" customHeight="1" thickTop="1" thickBot="1" x14ac:dyDescent="0.3">
      <c r="A57" s="85">
        <v>15</v>
      </c>
      <c r="B57" s="208" t="s">
        <v>204</v>
      </c>
      <c r="C57" s="6">
        <f>C43+C44+C45-C46-C47-C48-C49-C50-C51-C52-C53-C54-C55-C56</f>
        <v>1404592</v>
      </c>
      <c r="D57" s="6">
        <f>D43+D44+D45-D46-D47-D48-D49-D50-D51-D52-D53-D54-D55-D56</f>
        <v>1549398</v>
      </c>
      <c r="E57" s="6">
        <f t="shared" si="1"/>
        <v>110.3094706505519</v>
      </c>
    </row>
    <row r="58" spans="1:5" ht="13.8" thickTop="1" x14ac:dyDescent="0.25">
      <c r="A58" s="81"/>
      <c r="B58" s="100"/>
      <c r="C58" s="81"/>
      <c r="D58" s="73"/>
      <c r="E58" s="73"/>
    </row>
    <row r="59" spans="1:5" x14ac:dyDescent="0.25">
      <c r="A59" s="81"/>
      <c r="B59" s="100"/>
      <c r="C59" s="81"/>
      <c r="D59" s="73"/>
      <c r="E59" s="73"/>
    </row>
    <row r="60" spans="1:5" x14ac:dyDescent="0.25">
      <c r="A60" s="81"/>
      <c r="B60" s="101"/>
      <c r="C60" s="81"/>
      <c r="D60" s="73"/>
      <c r="E60" s="73"/>
    </row>
    <row r="61" spans="1:5" x14ac:dyDescent="0.25">
      <c r="A61" s="102"/>
      <c r="B61" s="103"/>
      <c r="C61" s="102"/>
    </row>
    <row r="62" spans="1:5" x14ac:dyDescent="0.25">
      <c r="A62" s="102"/>
      <c r="B62" s="104"/>
      <c r="C62" s="102"/>
    </row>
    <row r="63" spans="1:5" x14ac:dyDescent="0.25">
      <c r="A63" s="102"/>
      <c r="B63" s="104"/>
      <c r="C63" s="102"/>
    </row>
    <row r="64" spans="1:5" x14ac:dyDescent="0.25">
      <c r="A64" s="102"/>
      <c r="B64" s="103"/>
      <c r="C64" s="102"/>
    </row>
    <row r="65" spans="1:3" x14ac:dyDescent="0.25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C9" sqref="C9"/>
    </sheetView>
  </sheetViews>
  <sheetFormatPr defaultColWidth="9.109375" defaultRowHeight="13.2" x14ac:dyDescent="0.25"/>
  <cols>
    <col min="1" max="1" width="69.33203125" style="75" customWidth="1"/>
    <col min="2" max="2" width="14.5546875" style="75" customWidth="1"/>
    <col min="3" max="3" width="15.33203125" style="75" customWidth="1"/>
    <col min="4" max="4" width="12.6640625" style="75" customWidth="1"/>
    <col min="5" max="16384" width="9.109375" style="75"/>
  </cols>
  <sheetData>
    <row r="1" spans="1:11" s="102" customFormat="1" x14ac:dyDescent="0.25">
      <c r="A1" s="105" t="s">
        <v>241</v>
      </c>
      <c r="B1" s="250" t="str">
        <f>'ФИ-Почетна'!$C$18</f>
        <v>Алкалоид АД Скопје</v>
      </c>
      <c r="C1" s="264"/>
      <c r="D1" s="264"/>
    </row>
    <row r="2" spans="1:11" s="102" customFormat="1" x14ac:dyDescent="0.25">
      <c r="A2" s="105" t="s">
        <v>249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25">
      <c r="A3" s="51" t="s">
        <v>246</v>
      </c>
      <c r="B3" s="52">
        <f>'ФИ-Почетна'!$C$23</f>
        <v>2022</v>
      </c>
      <c r="C3" s="106"/>
      <c r="D3" s="109"/>
      <c r="E3" s="103"/>
      <c r="F3" s="103"/>
    </row>
    <row r="4" spans="1:11" s="102" customFormat="1" ht="14.25" customHeight="1" x14ac:dyDescent="0.25">
      <c r="A4" s="51" t="s">
        <v>250</v>
      </c>
      <c r="B4" s="52" t="str">
        <f>'ФИ-Почетна'!$C$20</f>
        <v>не</v>
      </c>
      <c r="C4" s="109"/>
      <c r="D4" s="109"/>
    </row>
    <row r="5" spans="1:11" s="102" customFormat="1" ht="18.75" customHeight="1" x14ac:dyDescent="0.3">
      <c r="A5" s="263" t="s">
        <v>111</v>
      </c>
      <c r="B5" s="263"/>
      <c r="C5" s="263"/>
      <c r="D5" s="81"/>
    </row>
    <row r="6" spans="1:11" ht="14.25" customHeight="1" x14ac:dyDescent="0.25">
      <c r="A6" s="73"/>
      <c r="B6" s="73"/>
      <c r="C6" s="73"/>
      <c r="D6" s="73"/>
    </row>
    <row r="7" spans="1:11" ht="14.25" customHeight="1" thickBot="1" x14ac:dyDescent="0.3">
      <c r="A7" s="73"/>
      <c r="B7" s="110"/>
      <c r="C7" s="261" t="s">
        <v>24</v>
      </c>
      <c r="D7" s="261"/>
      <c r="E7" s="111"/>
    </row>
    <row r="8" spans="1:11" s="113" customFormat="1" ht="41.25" customHeight="1" thickTop="1" thickBot="1" x14ac:dyDescent="0.3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.4" thickTop="1" thickBot="1" x14ac:dyDescent="0.3">
      <c r="A9" s="114" t="s">
        <v>65</v>
      </c>
      <c r="B9" s="12">
        <f>SUM(B10:B28)</f>
        <v>1830165</v>
      </c>
      <c r="C9" s="12">
        <f>SUM(C10:C28)</f>
        <v>1668074</v>
      </c>
      <c r="D9" s="12">
        <f>IF(B9&lt;=0,0,C9/B9*100)</f>
        <v>91.14336685490106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3">
      <c r="A10" s="95" t="s">
        <v>47</v>
      </c>
      <c r="B10" s="11">
        <v>1281406</v>
      </c>
      <c r="C10" s="11">
        <v>1411543</v>
      </c>
      <c r="D10" s="119">
        <f>IF(B10&lt;=0,0,C10/B10*100)</f>
        <v>110.15579761605612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3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3">
      <c r="A12" s="86" t="s">
        <v>31</v>
      </c>
      <c r="B12" s="11">
        <v>786184</v>
      </c>
      <c r="C12" s="11">
        <v>831638</v>
      </c>
      <c r="D12" s="119">
        <f t="shared" ref="D12:D28" si="0">IF(B12&lt;=0,0,C12/B12*100)</f>
        <v>105.78159820093008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3">
      <c r="A13" s="86" t="s">
        <v>68</v>
      </c>
      <c r="B13" s="11">
        <v>0</v>
      </c>
      <c r="C13" s="11">
        <v>0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3">
      <c r="A14" s="86" t="s">
        <v>48</v>
      </c>
      <c r="B14" s="11">
        <v>-287820</v>
      </c>
      <c r="C14" s="11">
        <v>-979723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3">
      <c r="A15" s="86" t="s">
        <v>49</v>
      </c>
      <c r="B15" s="11">
        <v>93096</v>
      </c>
      <c r="C15" s="11">
        <v>-7379</v>
      </c>
      <c r="D15" s="119">
        <f t="shared" si="0"/>
        <v>-7.9262266907278516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3">
      <c r="A16" s="86" t="s">
        <v>50</v>
      </c>
      <c r="B16" s="11">
        <v>-14016</v>
      </c>
      <c r="C16" s="11">
        <v>-15226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3">
      <c r="A17" s="86" t="s">
        <v>51</v>
      </c>
      <c r="B17" s="11">
        <v>-3081</v>
      </c>
      <c r="C17" s="11">
        <v>-68882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3">
      <c r="A18" s="86" t="s">
        <v>52</v>
      </c>
      <c r="B18" s="11">
        <v>7432</v>
      </c>
      <c r="C18" s="11">
        <v>-25657</v>
      </c>
      <c r="D18" s="119">
        <f t="shared" si="0"/>
        <v>-345.2233584499462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3">
      <c r="A19" s="86" t="s">
        <v>53</v>
      </c>
      <c r="B19" s="11">
        <v>-90669</v>
      </c>
      <c r="C19" s="11">
        <v>498472</v>
      </c>
      <c r="D19" s="119">
        <f t="shared" si="0"/>
        <v>0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3">
      <c r="A20" s="86" t="s">
        <v>54</v>
      </c>
      <c r="B20" s="11">
        <v>303</v>
      </c>
      <c r="C20" s="11">
        <v>8842</v>
      </c>
      <c r="D20" s="119">
        <f t="shared" si="0"/>
        <v>2918.1518151815185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3">
      <c r="A21" s="86" t="s">
        <v>55</v>
      </c>
      <c r="B21" s="11">
        <v>4660</v>
      </c>
      <c r="C21" s="11">
        <v>13595</v>
      </c>
      <c r="D21" s="119">
        <f t="shared" si="0"/>
        <v>291.73819742489269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3">
      <c r="A22" s="86" t="s">
        <v>56</v>
      </c>
      <c r="B22" s="11">
        <v>174900</v>
      </c>
      <c r="C22" s="11">
        <v>122803</v>
      </c>
      <c r="D22" s="119">
        <f t="shared" si="0"/>
        <v>70.213264722698682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3">
      <c r="A23" s="86" t="s">
        <v>62</v>
      </c>
      <c r="B23" s="11">
        <v>-16867</v>
      </c>
      <c r="C23" s="11">
        <v>-15516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3">
      <c r="A24" s="86" t="s">
        <v>63</v>
      </c>
      <c r="B24" s="11"/>
      <c r="C24" s="11"/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3">
      <c r="A25" s="86" t="s">
        <v>64</v>
      </c>
      <c r="B25" s="11">
        <v>-105363</v>
      </c>
      <c r="C25" s="11">
        <v>-106436</v>
      </c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3">
      <c r="A26" s="86" t="s">
        <v>66</v>
      </c>
      <c r="B26" s="11">
        <v>0</v>
      </c>
      <c r="C26" s="11">
        <v>0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3">
      <c r="A27" s="86" t="s">
        <v>67</v>
      </c>
      <c r="B27" s="11">
        <v>0</v>
      </c>
      <c r="C27" s="11">
        <v>0</v>
      </c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3">
      <c r="A28" s="86" t="s">
        <v>92</v>
      </c>
      <c r="B28" s="11">
        <v>0</v>
      </c>
      <c r="C28" s="11">
        <v>0</v>
      </c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3">
      <c r="A29" s="114" t="s">
        <v>80</v>
      </c>
      <c r="B29" s="12">
        <f>SUM(B30:B38)</f>
        <v>-1107033</v>
      </c>
      <c r="C29" s="12">
        <f>SUM(C30:C38)</f>
        <v>-1502255</v>
      </c>
      <c r="D29" s="120">
        <f>IF(B29&lt;=0,0,C29/B29*100)</f>
        <v>0</v>
      </c>
      <c r="E29" s="102"/>
      <c r="F29" s="102"/>
    </row>
    <row r="30" spans="1:11" ht="18" customHeight="1" thickTop="1" thickBot="1" x14ac:dyDescent="0.3">
      <c r="A30" s="86" t="s">
        <v>93</v>
      </c>
      <c r="B30" s="11">
        <v>-1164621</v>
      </c>
      <c r="C30" s="11">
        <v>-1520951</v>
      </c>
      <c r="D30" s="119">
        <f>IF(B30&lt;=0,0,C30/B30*100)</f>
        <v>0</v>
      </c>
      <c r="E30" s="102"/>
      <c r="F30" s="102"/>
    </row>
    <row r="31" spans="1:11" ht="16.5" customHeight="1" thickTop="1" thickBot="1" x14ac:dyDescent="0.3">
      <c r="A31" s="86" t="s">
        <v>94</v>
      </c>
      <c r="B31" s="11">
        <v>0</v>
      </c>
      <c r="C31" s="11">
        <v>0</v>
      </c>
      <c r="D31" s="119">
        <f t="shared" ref="D31:D38" si="1">IF(B31&lt;=0,0,C31/B31*100)</f>
        <v>0</v>
      </c>
      <c r="E31" s="102"/>
      <c r="F31" s="102"/>
    </row>
    <row r="32" spans="1:11" ht="27.6" thickTop="1" thickBot="1" x14ac:dyDescent="0.3">
      <c r="A32" s="86" t="s">
        <v>98</v>
      </c>
      <c r="B32" s="11">
        <v>0</v>
      </c>
      <c r="C32" s="11">
        <v>0</v>
      </c>
      <c r="D32" s="119">
        <f t="shared" si="1"/>
        <v>0</v>
      </c>
      <c r="E32" s="102"/>
      <c r="F32" s="102"/>
    </row>
    <row r="33" spans="1:6" ht="31.5" customHeight="1" thickTop="1" thickBot="1" x14ac:dyDescent="0.3">
      <c r="A33" s="86" t="s">
        <v>97</v>
      </c>
      <c r="B33" s="11">
        <v>0</v>
      </c>
      <c r="C33" s="11">
        <v>-40234</v>
      </c>
      <c r="D33" s="119">
        <f t="shared" si="1"/>
        <v>0</v>
      </c>
      <c r="E33" s="102"/>
      <c r="F33" s="102"/>
    </row>
    <row r="34" spans="1:6" ht="27.6" thickTop="1" thickBot="1" x14ac:dyDescent="0.3">
      <c r="A34" s="86" t="s">
        <v>99</v>
      </c>
      <c r="B34" s="11">
        <v>0</v>
      </c>
      <c r="C34" s="11">
        <v>0</v>
      </c>
      <c r="D34" s="119">
        <f t="shared" si="1"/>
        <v>0</v>
      </c>
      <c r="E34" s="102"/>
      <c r="F34" s="102"/>
    </row>
    <row r="35" spans="1:6" ht="27.6" thickTop="1" thickBot="1" x14ac:dyDescent="0.3">
      <c r="A35" s="86" t="s">
        <v>100</v>
      </c>
      <c r="B35" s="11">
        <v>0</v>
      </c>
      <c r="C35" s="11">
        <v>0</v>
      </c>
      <c r="D35" s="119">
        <f t="shared" si="1"/>
        <v>0</v>
      </c>
      <c r="E35" s="102"/>
      <c r="F35" s="102"/>
    </row>
    <row r="36" spans="1:6" ht="14.4" thickTop="1" thickBot="1" x14ac:dyDescent="0.3">
      <c r="A36" s="86" t="s">
        <v>101</v>
      </c>
      <c r="B36" s="11"/>
      <c r="C36" s="11"/>
      <c r="D36" s="119">
        <f t="shared" si="1"/>
        <v>0</v>
      </c>
      <c r="E36" s="102"/>
      <c r="F36" s="102"/>
    </row>
    <row r="37" spans="1:6" ht="14.4" thickTop="1" thickBot="1" x14ac:dyDescent="0.3">
      <c r="A37" s="86" t="s">
        <v>102</v>
      </c>
      <c r="B37" s="11">
        <v>120975</v>
      </c>
      <c r="C37" s="11">
        <v>119607</v>
      </c>
      <c r="D37" s="119">
        <f t="shared" si="1"/>
        <v>98.869187848729084</v>
      </c>
      <c r="E37" s="102"/>
      <c r="F37" s="102"/>
    </row>
    <row r="38" spans="1:6" ht="14.4" thickTop="1" thickBot="1" x14ac:dyDescent="0.3">
      <c r="A38" s="86" t="s">
        <v>103</v>
      </c>
      <c r="B38" s="11">
        <v>-63387</v>
      </c>
      <c r="C38" s="11">
        <v>-60677</v>
      </c>
      <c r="D38" s="119">
        <f t="shared" si="1"/>
        <v>0</v>
      </c>
      <c r="E38" s="102"/>
      <c r="F38" s="102"/>
    </row>
    <row r="39" spans="1:6" ht="14.4" thickTop="1" thickBot="1" x14ac:dyDescent="0.3">
      <c r="A39" s="114" t="s">
        <v>104</v>
      </c>
      <c r="B39" s="12">
        <f>SUM(B40:B46)</f>
        <v>-600383</v>
      </c>
      <c r="C39" s="12">
        <f>SUM(C40:C46)</f>
        <v>-370912</v>
      </c>
      <c r="D39" s="120">
        <f>IF(B39&lt;=0,0,C39/B39*100)</f>
        <v>0</v>
      </c>
      <c r="E39" s="102"/>
      <c r="F39" s="102"/>
    </row>
    <row r="40" spans="1:6" ht="27.6" thickTop="1" thickBot="1" x14ac:dyDescent="0.3">
      <c r="A40" s="86" t="s">
        <v>107</v>
      </c>
      <c r="B40" s="11"/>
      <c r="C40" s="11"/>
      <c r="D40" s="119">
        <f>IF(B40&lt;=0,0,C40/B40*100)</f>
        <v>0</v>
      </c>
      <c r="E40" s="102"/>
      <c r="F40" s="102"/>
    </row>
    <row r="41" spans="1:6" ht="14.4" thickTop="1" thickBot="1" x14ac:dyDescent="0.3">
      <c r="A41" s="86" t="s">
        <v>108</v>
      </c>
      <c r="B41" s="11">
        <v>-2078688</v>
      </c>
      <c r="C41" s="11">
        <v>-1672928</v>
      </c>
      <c r="D41" s="119">
        <f t="shared" ref="D41:D49" si="2">IF(B41&lt;=0,0,C41/B41*100)</f>
        <v>0</v>
      </c>
      <c r="E41" s="102"/>
      <c r="F41" s="102"/>
    </row>
    <row r="42" spans="1:6" ht="27.6" thickTop="1" thickBot="1" x14ac:dyDescent="0.3">
      <c r="A42" s="86" t="s">
        <v>109</v>
      </c>
      <c r="B42" s="11">
        <v>2040810</v>
      </c>
      <c r="C42" s="11">
        <v>1920920</v>
      </c>
      <c r="D42" s="119">
        <f t="shared" si="2"/>
        <v>94.125371788652544</v>
      </c>
      <c r="E42" s="102"/>
      <c r="F42" s="102"/>
    </row>
    <row r="43" spans="1:6" ht="14.4" thickTop="1" thickBot="1" x14ac:dyDescent="0.3">
      <c r="A43" s="86" t="s">
        <v>57</v>
      </c>
      <c r="B43" s="11"/>
      <c r="C43" s="11"/>
      <c r="D43" s="119">
        <f t="shared" si="2"/>
        <v>0</v>
      </c>
      <c r="E43" s="102"/>
      <c r="F43" s="102"/>
    </row>
    <row r="44" spans="1:6" ht="14.4" thickTop="1" thickBot="1" x14ac:dyDescent="0.3">
      <c r="A44" s="86" t="s">
        <v>58</v>
      </c>
      <c r="B44" s="11">
        <v>-562212</v>
      </c>
      <c r="C44" s="11">
        <v>-618904</v>
      </c>
      <c r="D44" s="119">
        <f t="shared" si="2"/>
        <v>0</v>
      </c>
      <c r="E44" s="102"/>
      <c r="F44" s="102"/>
    </row>
    <row r="45" spans="1:6" ht="14.4" thickTop="1" thickBot="1" x14ac:dyDescent="0.3">
      <c r="A45" s="86" t="s">
        <v>195</v>
      </c>
      <c r="B45" s="11">
        <v>0</v>
      </c>
      <c r="C45" s="11">
        <v>0</v>
      </c>
      <c r="D45" s="119">
        <f t="shared" si="2"/>
        <v>0</v>
      </c>
      <c r="E45" s="102"/>
      <c r="F45" s="102"/>
    </row>
    <row r="46" spans="1:6" ht="16.5" customHeight="1" thickTop="1" thickBot="1" x14ac:dyDescent="0.3">
      <c r="A46" s="86" t="s">
        <v>110</v>
      </c>
      <c r="B46" s="11">
        <v>-293</v>
      </c>
      <c r="C46" s="11">
        <v>0</v>
      </c>
      <c r="D46" s="119">
        <f t="shared" si="2"/>
        <v>0</v>
      </c>
      <c r="E46" s="102"/>
      <c r="F46" s="102"/>
    </row>
    <row r="47" spans="1:6" ht="14.4" thickTop="1" thickBot="1" x14ac:dyDescent="0.3">
      <c r="A47" s="114" t="s">
        <v>59</v>
      </c>
      <c r="B47" s="12">
        <f>B9+B29+B39</f>
        <v>122749</v>
      </c>
      <c r="C47" s="12">
        <f>C9+C29+C39</f>
        <v>-205093</v>
      </c>
      <c r="D47" s="12">
        <f t="shared" si="2"/>
        <v>-167.08323489397063</v>
      </c>
      <c r="E47" s="102"/>
      <c r="F47" s="102"/>
    </row>
    <row r="48" spans="1:6" ht="14.4" thickTop="1" thickBot="1" x14ac:dyDescent="0.3">
      <c r="A48" s="95" t="s">
        <v>60</v>
      </c>
      <c r="B48" s="11">
        <v>144421</v>
      </c>
      <c r="C48" s="11">
        <v>267170</v>
      </c>
      <c r="D48" s="119">
        <f t="shared" si="2"/>
        <v>184.99387208231491</v>
      </c>
      <c r="E48" s="102"/>
      <c r="F48" s="102"/>
    </row>
    <row r="49" spans="1:6" ht="14.4" thickTop="1" thickBot="1" x14ac:dyDescent="0.3">
      <c r="A49" s="114" t="s">
        <v>379</v>
      </c>
      <c r="B49" s="12">
        <f>B47+B48</f>
        <v>267170</v>
      </c>
      <c r="C49" s="12">
        <f>C47+C48</f>
        <v>62077</v>
      </c>
      <c r="D49" s="12">
        <f t="shared" si="2"/>
        <v>23.235018901822809</v>
      </c>
      <c r="E49" s="102"/>
      <c r="F49" s="102"/>
    </row>
    <row r="50" spans="1:6" ht="13.8" thickTop="1" x14ac:dyDescent="0.25">
      <c r="A50" s="73"/>
      <c r="B50" s="73"/>
      <c r="C50" s="81"/>
      <c r="D50" s="81"/>
      <c r="E50" s="102"/>
      <c r="F50" s="102"/>
    </row>
    <row r="51" spans="1:6" x14ac:dyDescent="0.25">
      <c r="A51" s="102"/>
      <c r="B51" s="118"/>
      <c r="C51" s="102"/>
      <c r="D51" s="102"/>
      <c r="E51" s="102"/>
      <c r="F51" s="102"/>
    </row>
    <row r="52" spans="1:6" x14ac:dyDescent="0.25">
      <c r="A52" s="102"/>
      <c r="B52" s="118"/>
      <c r="C52" s="102"/>
      <c r="D52" s="102"/>
      <c r="E52" s="102"/>
      <c r="F52" s="102"/>
    </row>
    <row r="53" spans="1:6" x14ac:dyDescent="0.25">
      <c r="A53" s="102"/>
      <c r="B53" s="118"/>
      <c r="C53" s="102"/>
      <c r="D53" s="102"/>
      <c r="E53" s="102"/>
      <c r="F53" s="102"/>
    </row>
    <row r="54" spans="1:6" x14ac:dyDescent="0.25">
      <c r="A54" s="102"/>
      <c r="B54" s="102"/>
      <c r="C54" s="102"/>
      <c r="D54" s="102"/>
      <c r="E54" s="102"/>
      <c r="F54" s="102"/>
    </row>
    <row r="55" spans="1:6" x14ac:dyDescent="0.25">
      <c r="A55" s="102"/>
      <c r="B55" s="118"/>
      <c r="C55" s="102"/>
      <c r="D55" s="102"/>
      <c r="E55" s="102"/>
      <c r="F55" s="102"/>
    </row>
    <row r="56" spans="1:6" x14ac:dyDescent="0.25">
      <c r="A56" s="102"/>
      <c r="B56" s="118"/>
      <c r="C56" s="102"/>
      <c r="D56" s="102"/>
      <c r="E56" s="102"/>
      <c r="F56" s="102"/>
    </row>
    <row r="57" spans="1:6" x14ac:dyDescent="0.25">
      <c r="A57" s="102"/>
      <c r="B57" s="118"/>
      <c r="C57" s="102"/>
      <c r="D57" s="102"/>
      <c r="E57" s="102"/>
      <c r="F57" s="102"/>
    </row>
    <row r="58" spans="1:6" x14ac:dyDescent="0.25">
      <c r="A58" s="102"/>
      <c r="B58" s="118"/>
      <c r="C58" s="102"/>
      <c r="D58" s="102"/>
      <c r="E58" s="102"/>
      <c r="F58" s="102"/>
    </row>
    <row r="59" spans="1:6" x14ac:dyDescent="0.25">
      <c r="A59" s="102"/>
      <c r="B59" s="118"/>
      <c r="C59" s="102"/>
      <c r="D59" s="102"/>
      <c r="E59" s="102"/>
      <c r="F59" s="102"/>
    </row>
    <row r="60" spans="1:6" x14ac:dyDescent="0.25">
      <c r="A60" s="102"/>
      <c r="B60" s="102"/>
      <c r="C60" s="102"/>
      <c r="D60" s="102"/>
      <c r="E60" s="102"/>
      <c r="F60" s="102"/>
    </row>
    <row r="61" spans="1:6" x14ac:dyDescent="0.25">
      <c r="A61" s="102"/>
      <c r="B61" s="102"/>
      <c r="C61" s="102"/>
      <c r="D61" s="102"/>
      <c r="E61" s="102"/>
      <c r="F61" s="102"/>
    </row>
    <row r="62" spans="1:6" x14ac:dyDescent="0.25">
      <c r="A62" s="102"/>
      <c r="B62" s="102"/>
      <c r="C62" s="102"/>
      <c r="D62" s="102"/>
      <c r="E62" s="102"/>
      <c r="F62" s="102"/>
    </row>
    <row r="63" spans="1:6" x14ac:dyDescent="0.25">
      <c r="A63" s="102"/>
      <c r="B63" s="102"/>
      <c r="C63" s="102"/>
      <c r="D63" s="102"/>
      <c r="E63" s="102"/>
      <c r="F63" s="102"/>
    </row>
    <row r="64" spans="1:6" x14ac:dyDescent="0.25">
      <c r="A64" s="102"/>
      <c r="B64" s="102"/>
      <c r="C64" s="102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G9" sqref="G9"/>
    </sheetView>
  </sheetViews>
  <sheetFormatPr defaultColWidth="9.109375" defaultRowHeight="13.2" x14ac:dyDescent="0.25"/>
  <cols>
    <col min="1" max="1" width="51.6640625" style="123" customWidth="1"/>
    <col min="2" max="2" width="13" style="123" customWidth="1"/>
    <col min="3" max="3" width="12" style="123" customWidth="1"/>
    <col min="4" max="4" width="11.33203125" style="123" customWidth="1"/>
    <col min="5" max="5" width="13.88671875" style="123" customWidth="1"/>
    <col min="6" max="6" width="10.6640625" style="123" customWidth="1"/>
    <col min="7" max="7" width="15.44140625" style="123" customWidth="1"/>
    <col min="8" max="16384" width="9.109375" style="123"/>
  </cols>
  <sheetData>
    <row r="1" spans="1:7" ht="15.75" customHeight="1" x14ac:dyDescent="0.25">
      <c r="A1" s="105" t="s">
        <v>241</v>
      </c>
      <c r="B1" s="250" t="str">
        <f>'ФИ-Почетна'!$C$18</f>
        <v>Алкалоид АД Скопје</v>
      </c>
      <c r="C1" s="264"/>
      <c r="D1" s="264"/>
      <c r="E1" s="121"/>
      <c r="F1" s="267"/>
      <c r="G1" s="267"/>
    </row>
    <row r="2" spans="1:7" ht="12.75" customHeight="1" x14ac:dyDescent="0.25">
      <c r="A2" s="105" t="s">
        <v>249</v>
      </c>
      <c r="B2" s="48" t="str">
        <f>'ФИ-Почетна'!$C$22</f>
        <v>01.01 - 31.12</v>
      </c>
      <c r="C2" s="106"/>
      <c r="D2" s="107"/>
      <c r="E2" s="124"/>
      <c r="F2" s="268"/>
      <c r="G2" s="268"/>
    </row>
    <row r="3" spans="1:7" ht="12.75" customHeight="1" x14ac:dyDescent="0.25">
      <c r="A3" s="51" t="s">
        <v>246</v>
      </c>
      <c r="B3" s="52">
        <f>'ФИ-Почетна'!$C$23</f>
        <v>2022</v>
      </c>
      <c r="C3" s="106"/>
      <c r="D3" s="109"/>
      <c r="E3" s="124"/>
      <c r="F3" s="125"/>
      <c r="G3" s="125"/>
    </row>
    <row r="4" spans="1:7" ht="12.75" customHeight="1" x14ac:dyDescent="0.25">
      <c r="A4" s="51" t="s">
        <v>250</v>
      </c>
      <c r="B4" s="52" t="str">
        <f>'ФИ-Почетна'!$C$20</f>
        <v>не</v>
      </c>
      <c r="C4" s="109"/>
      <c r="D4" s="109"/>
      <c r="E4" s="124"/>
      <c r="F4" s="125"/>
      <c r="G4" s="125"/>
    </row>
    <row r="5" spans="1:7" ht="33.75" customHeight="1" x14ac:dyDescent="0.25">
      <c r="A5" s="266" t="s">
        <v>134</v>
      </c>
      <c r="B5" s="266"/>
      <c r="C5" s="266"/>
      <c r="D5" s="266"/>
      <c r="E5" s="266"/>
      <c r="F5" s="266"/>
      <c r="G5" s="266"/>
    </row>
    <row r="6" spans="1:7" ht="21" customHeight="1" x14ac:dyDescent="0.25">
      <c r="A6" s="126"/>
      <c r="B6" s="127"/>
      <c r="C6" s="127"/>
      <c r="D6" s="127"/>
      <c r="E6" s="271" t="s">
        <v>24</v>
      </c>
      <c r="F6" s="271"/>
      <c r="G6" s="271"/>
    </row>
    <row r="7" spans="1:7" ht="18" customHeight="1" x14ac:dyDescent="0.25">
      <c r="A7" s="269" t="s">
        <v>133</v>
      </c>
      <c r="B7" s="270" t="s">
        <v>197</v>
      </c>
      <c r="C7" s="270"/>
      <c r="D7" s="270"/>
      <c r="E7" s="270"/>
      <c r="F7" s="265" t="s">
        <v>6</v>
      </c>
      <c r="G7" s="265" t="s">
        <v>129</v>
      </c>
    </row>
    <row r="8" spans="1:7" s="130" customFormat="1" ht="36" x14ac:dyDescent="0.25">
      <c r="A8" s="269"/>
      <c r="B8" s="129" t="s">
        <v>157</v>
      </c>
      <c r="C8" s="129" t="s">
        <v>127</v>
      </c>
      <c r="D8" s="129" t="s">
        <v>198</v>
      </c>
      <c r="E8" s="129" t="s">
        <v>128</v>
      </c>
      <c r="F8" s="265"/>
      <c r="G8" s="265"/>
    </row>
    <row r="9" spans="1:7" x14ac:dyDescent="0.25">
      <c r="A9" s="131" t="s">
        <v>113</v>
      </c>
      <c r="B9" s="7">
        <v>2185120</v>
      </c>
      <c r="C9" s="7">
        <v>-74278</v>
      </c>
      <c r="D9" s="7">
        <v>2282629</v>
      </c>
      <c r="E9" s="7">
        <v>6323541</v>
      </c>
      <c r="F9" s="7">
        <v>0</v>
      </c>
      <c r="G9" s="2">
        <f t="shared" ref="G9:G27" si="0">SUM(B9:F9)</f>
        <v>10717012</v>
      </c>
    </row>
    <row r="10" spans="1:7" x14ac:dyDescent="0.25">
      <c r="A10" s="133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5">
      <c r="A11" s="133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3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3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3" t="s">
        <v>117</v>
      </c>
      <c r="B14" s="8"/>
      <c r="C14" s="8"/>
      <c r="D14" s="8"/>
      <c r="E14" s="8">
        <v>1281406</v>
      </c>
      <c r="F14" s="8"/>
      <c r="G14" s="2">
        <f t="shared" si="0"/>
        <v>1281406</v>
      </c>
    </row>
    <row r="15" spans="1:7" x14ac:dyDescent="0.25">
      <c r="A15" s="133" t="s">
        <v>119</v>
      </c>
      <c r="B15" s="8"/>
      <c r="C15" s="8"/>
      <c r="D15" s="8"/>
      <c r="E15" s="8"/>
      <c r="F15" s="8"/>
      <c r="G15" s="2">
        <f t="shared" si="0"/>
        <v>0</v>
      </c>
    </row>
    <row r="16" spans="1:7" ht="28.5" customHeight="1" x14ac:dyDescent="0.25">
      <c r="A16" s="133" t="s">
        <v>199</v>
      </c>
      <c r="B16" s="8"/>
      <c r="C16" s="8"/>
      <c r="D16" s="8"/>
      <c r="E16" s="8">
        <v>-562204</v>
      </c>
      <c r="F16" s="8"/>
      <c r="G16" s="2">
        <f t="shared" si="0"/>
        <v>-562204</v>
      </c>
    </row>
    <row r="17" spans="1:7" ht="26.4" x14ac:dyDescent="0.25">
      <c r="A17" s="133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3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3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3" t="s">
        <v>120</v>
      </c>
      <c r="B20" s="8"/>
      <c r="C20" s="8"/>
      <c r="D20" s="8">
        <v>1753</v>
      </c>
      <c r="E20" s="8"/>
      <c r="F20" s="8"/>
      <c r="G20" s="2">
        <f t="shared" si="0"/>
        <v>1753</v>
      </c>
    </row>
    <row r="21" spans="1:7" ht="26.4" x14ac:dyDescent="0.25">
      <c r="A21" s="133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3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3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3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3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3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 x14ac:dyDescent="0.3">
      <c r="A27" s="134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4" thickTop="1" thickBot="1" x14ac:dyDescent="0.3">
      <c r="A28" s="135" t="s">
        <v>132</v>
      </c>
      <c r="B28" s="139">
        <f t="shared" ref="B28:G28" si="1">SUM(B9:B27)</f>
        <v>2185120</v>
      </c>
      <c r="C28" s="139">
        <f t="shared" si="1"/>
        <v>-74278</v>
      </c>
      <c r="D28" s="139">
        <f t="shared" si="1"/>
        <v>2284382</v>
      </c>
      <c r="E28" s="139">
        <f t="shared" si="1"/>
        <v>7042743</v>
      </c>
      <c r="F28" s="139">
        <f t="shared" si="1"/>
        <v>0</v>
      </c>
      <c r="G28" s="139">
        <f t="shared" si="1"/>
        <v>11437967</v>
      </c>
    </row>
    <row r="29" spans="1:7" ht="13.8" thickTop="1" x14ac:dyDescent="0.25">
      <c r="A29" s="136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3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3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3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3" t="s">
        <v>117</v>
      </c>
      <c r="B33" s="8"/>
      <c r="C33" s="8"/>
      <c r="D33" s="8"/>
      <c r="E33" s="8">
        <v>1411543</v>
      </c>
      <c r="F33" s="8"/>
      <c r="G33" s="4">
        <f t="shared" si="2"/>
        <v>1411543</v>
      </c>
    </row>
    <row r="34" spans="1:7" x14ac:dyDescent="0.25">
      <c r="A34" s="133" t="s">
        <v>119</v>
      </c>
      <c r="B34" s="8"/>
      <c r="C34" s="8"/>
      <c r="D34" s="8"/>
      <c r="E34" s="8"/>
      <c r="F34" s="8"/>
      <c r="G34" s="4">
        <f t="shared" si="2"/>
        <v>0</v>
      </c>
    </row>
    <row r="35" spans="1:7" ht="26.4" x14ac:dyDescent="0.25">
      <c r="A35" s="133" t="s">
        <v>199</v>
      </c>
      <c r="B35" s="8"/>
      <c r="C35" s="8"/>
      <c r="D35" s="8"/>
      <c r="E35" s="8">
        <v>-618424</v>
      </c>
      <c r="F35" s="8"/>
      <c r="G35" s="4">
        <f t="shared" si="2"/>
        <v>-618424</v>
      </c>
    </row>
    <row r="36" spans="1:7" ht="26.4" x14ac:dyDescent="0.25">
      <c r="A36" s="133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3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3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3" t="s">
        <v>120</v>
      </c>
      <c r="B39" s="8"/>
      <c r="C39" s="8"/>
      <c r="D39" s="8">
        <v>-316</v>
      </c>
      <c r="E39" s="8"/>
      <c r="F39" s="8"/>
      <c r="G39" s="4">
        <f t="shared" si="2"/>
        <v>-316</v>
      </c>
    </row>
    <row r="40" spans="1:7" ht="26.4" x14ac:dyDescent="0.25">
      <c r="A40" s="133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3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3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3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3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3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 x14ac:dyDescent="0.3">
      <c r="A46" s="134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4" thickTop="1" thickBot="1" x14ac:dyDescent="0.3">
      <c r="A47" s="135" t="s">
        <v>380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2284066</v>
      </c>
      <c r="E47" s="3">
        <f t="shared" si="3"/>
        <v>7835862</v>
      </c>
      <c r="F47" s="3">
        <f t="shared" si="3"/>
        <v>0</v>
      </c>
      <c r="G47" s="3">
        <f t="shared" si="3"/>
        <v>12230770</v>
      </c>
    </row>
    <row r="48" spans="1:7" ht="13.8" thickTop="1" x14ac:dyDescent="0.25">
      <c r="A48" s="126"/>
      <c r="B48" s="126"/>
      <c r="C48" s="126"/>
      <c r="D48" s="126"/>
      <c r="E48" s="126"/>
      <c r="F48" s="126"/>
      <c r="G48" s="126"/>
    </row>
    <row r="49" spans="1:7" x14ac:dyDescent="0.25">
      <c r="A49" s="126"/>
      <c r="B49" s="126"/>
      <c r="C49" s="126"/>
      <c r="D49" s="126"/>
      <c r="E49" s="126"/>
      <c r="F49" s="126"/>
      <c r="G49" s="126"/>
    </row>
    <row r="50" spans="1:7" x14ac:dyDescent="0.25">
      <c r="A50" s="126"/>
      <c r="B50" s="126"/>
      <c r="C50" s="126"/>
      <c r="D50" s="126"/>
      <c r="E50" s="126"/>
      <c r="F50" s="126"/>
      <c r="G50" s="126"/>
    </row>
    <row r="51" spans="1:7" x14ac:dyDescent="0.25">
      <c r="A51" s="126"/>
      <c r="B51" s="126"/>
      <c r="C51" s="126"/>
      <c r="D51" s="126"/>
      <c r="E51" s="126"/>
      <c r="F51" s="126"/>
      <c r="G51" s="126"/>
    </row>
    <row r="52" spans="1:7" x14ac:dyDescent="0.25">
      <c r="A52" s="126"/>
      <c r="B52" s="126"/>
      <c r="C52" s="126"/>
      <c r="D52" s="126"/>
      <c r="E52" s="126"/>
      <c r="F52" s="126"/>
      <c r="G52" s="126"/>
    </row>
    <row r="53" spans="1:7" x14ac:dyDescent="0.25">
      <c r="A53" s="126"/>
      <c r="B53" s="126"/>
      <c r="C53" s="126"/>
      <c r="D53" s="126"/>
      <c r="E53" s="126"/>
      <c r="F53" s="126"/>
      <c r="G53" s="126"/>
    </row>
    <row r="54" spans="1:7" x14ac:dyDescent="0.25">
      <c r="A54" s="126"/>
      <c r="B54" s="126"/>
      <c r="C54" s="126"/>
      <c r="D54" s="126"/>
      <c r="E54" s="126"/>
      <c r="F54" s="126"/>
      <c r="G54" s="126"/>
    </row>
    <row r="55" spans="1:7" x14ac:dyDescent="0.25">
      <c r="A55" s="126"/>
      <c r="B55" s="126"/>
      <c r="C55" s="126"/>
      <c r="D55" s="126"/>
      <c r="E55" s="126"/>
      <c r="F55" s="126"/>
      <c r="G55" s="126"/>
    </row>
    <row r="56" spans="1:7" x14ac:dyDescent="0.25">
      <c r="A56" s="126"/>
      <c r="B56" s="126"/>
      <c r="C56" s="126"/>
      <c r="D56" s="126"/>
      <c r="E56" s="126"/>
      <c r="F56" s="126"/>
      <c r="G56" s="126"/>
    </row>
    <row r="57" spans="1:7" x14ac:dyDescent="0.25">
      <c r="A57" s="126"/>
      <c r="B57" s="126"/>
      <c r="C57" s="126"/>
      <c r="D57" s="126"/>
      <c r="E57" s="126"/>
      <c r="F57" s="126"/>
      <c r="G57" s="126"/>
    </row>
    <row r="58" spans="1:7" x14ac:dyDescent="0.25">
      <c r="A58" s="126"/>
      <c r="B58" s="126"/>
      <c r="C58" s="126"/>
      <c r="D58" s="126"/>
      <c r="E58" s="126"/>
      <c r="F58" s="126"/>
      <c r="G58" s="126"/>
    </row>
    <row r="59" spans="1:7" x14ac:dyDescent="0.25">
      <c r="A59" s="126"/>
      <c r="B59" s="126"/>
      <c r="C59" s="126"/>
      <c r="D59" s="126"/>
      <c r="E59" s="126"/>
      <c r="F59" s="126"/>
      <c r="G59" s="126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x14ac:dyDescent="0.25">
      <c r="A61" s="126"/>
      <c r="B61" s="126"/>
      <c r="C61" s="126"/>
      <c r="D61" s="126"/>
      <c r="E61" s="126"/>
      <c r="F61" s="126"/>
      <c r="G61" s="126"/>
    </row>
    <row r="62" spans="1:7" x14ac:dyDescent="0.25">
      <c r="A62" s="126"/>
      <c r="B62" s="126"/>
      <c r="C62" s="126"/>
      <c r="D62" s="126"/>
      <c r="E62" s="126"/>
      <c r="F62" s="126"/>
      <c r="G62" s="126"/>
    </row>
    <row r="63" spans="1:7" x14ac:dyDescent="0.25">
      <c r="A63" s="126"/>
      <c r="B63" s="126"/>
      <c r="C63" s="126"/>
      <c r="D63" s="126"/>
      <c r="E63" s="126"/>
      <c r="F63" s="126"/>
      <c r="G63" s="126"/>
    </row>
    <row r="64" spans="1:7" x14ac:dyDescent="0.25">
      <c r="A64" s="126"/>
      <c r="B64" s="126"/>
      <c r="C64" s="126"/>
      <c r="D64" s="126"/>
      <c r="E64" s="126"/>
      <c r="F64" s="126"/>
      <c r="G64" s="126"/>
    </row>
    <row r="65" spans="1:7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126"/>
      <c r="B66" s="126"/>
      <c r="C66" s="126"/>
      <c r="D66" s="126"/>
      <c r="E66" s="126"/>
      <c r="F66" s="126"/>
      <c r="G66" s="126"/>
    </row>
    <row r="67" spans="1:7" x14ac:dyDescent="0.25">
      <c r="A67" s="126"/>
      <c r="B67" s="126"/>
      <c r="C67" s="126"/>
      <c r="D67" s="126"/>
      <c r="E67" s="126"/>
      <c r="F67" s="126"/>
      <c r="G67" s="126"/>
    </row>
    <row r="68" spans="1:7" x14ac:dyDescent="0.25">
      <c r="A68" s="126"/>
      <c r="B68" s="126"/>
      <c r="C68" s="126"/>
      <c r="D68" s="126"/>
      <c r="E68" s="126"/>
      <c r="F68" s="126"/>
      <c r="G68" s="126"/>
    </row>
  </sheetData>
  <sheetProtection algorithmName="SHA-512" hashValue="JtqU+T5DCUsp2CY8qbWvK6GpQfqnMJ2Poh6l5RZRgrDbDSRdHicwhJTWFXLH/i8IFvmylUp57he50xfnS1fenw==" saltValue="zoyQ+WctOXpVo0lPwypCpQ==" spinCount="100000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3" customWidth="1"/>
    <col min="2" max="3" width="19.33203125" style="123" customWidth="1"/>
    <col min="4" max="4" width="10.33203125" style="123" customWidth="1"/>
    <col min="5" max="16384" width="9.109375" style="123"/>
  </cols>
  <sheetData>
    <row r="1" spans="1:4" x14ac:dyDescent="0.25">
      <c r="A1" s="140" t="s">
        <v>28</v>
      </c>
      <c r="B1" s="272" t="s">
        <v>375</v>
      </c>
      <c r="C1" s="273"/>
      <c r="D1" s="273"/>
    </row>
    <row r="2" spans="1:4" x14ac:dyDescent="0.25">
      <c r="A2" s="140" t="s">
        <v>30</v>
      </c>
      <c r="B2" s="122" t="str">
        <f>'ФИ-Почетна'!$C$22</f>
        <v>01.01 - 31.12</v>
      </c>
      <c r="C2" s="79" t="s">
        <v>324</v>
      </c>
      <c r="D2" s="141">
        <f>'ФИ-Почетна'!$C$23</f>
        <v>2022</v>
      </c>
    </row>
    <row r="3" spans="1:4" x14ac:dyDescent="0.25">
      <c r="A3" s="79" t="s">
        <v>209</v>
      </c>
      <c r="B3" s="122" t="s">
        <v>376</v>
      </c>
      <c r="C3" s="142"/>
      <c r="D3" s="141"/>
    </row>
    <row r="4" spans="1:4" ht="26.25" customHeight="1" x14ac:dyDescent="0.25">
      <c r="A4" s="266" t="s">
        <v>158</v>
      </c>
      <c r="B4" s="266"/>
      <c r="C4" s="266"/>
      <c r="D4" s="266"/>
    </row>
    <row r="5" spans="1:4" ht="14.25" customHeight="1" thickBot="1" x14ac:dyDescent="0.3">
      <c r="A5" s="126"/>
      <c r="B5" s="126"/>
      <c r="C5" s="274" t="s">
        <v>35</v>
      </c>
      <c r="D5" s="274"/>
    </row>
    <row r="6" spans="1:4" s="144" customFormat="1" ht="33" customHeight="1" thickTop="1" thickBot="1" x14ac:dyDescent="0.3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.4" thickTop="1" thickBot="1" x14ac:dyDescent="0.3">
      <c r="A7" s="145" t="s">
        <v>159</v>
      </c>
      <c r="B7" s="146"/>
      <c r="C7" s="146"/>
      <c r="D7" s="146"/>
    </row>
    <row r="8" spans="1:4" ht="14.4" thickTop="1" thickBot="1" x14ac:dyDescent="0.3">
      <c r="A8" s="147" t="s">
        <v>160</v>
      </c>
      <c r="B8" s="96">
        <f>'Биланс на состојба'!B11</f>
        <v>8812128</v>
      </c>
      <c r="C8" s="96">
        <f>'Биланс на состојба'!C11</f>
        <v>9626773</v>
      </c>
      <c r="D8" s="62">
        <f>'Биланс на состојба'!D11</f>
        <v>109.24458882122457</v>
      </c>
    </row>
    <row r="9" spans="1:4" ht="14.4" thickTop="1" thickBot="1" x14ac:dyDescent="0.3">
      <c r="A9" s="148" t="s">
        <v>161</v>
      </c>
      <c r="B9" s="149">
        <f>'Биланс на состојба'!B12</f>
        <v>1894847</v>
      </c>
      <c r="C9" s="149">
        <f>'Биланс на состојба'!C12</f>
        <v>1973544</v>
      </c>
      <c r="D9" s="62">
        <f>'Биланс на состојба'!D12</f>
        <v>104.15321131468662</v>
      </c>
    </row>
    <row r="10" spans="1:4" ht="14.4" thickTop="1" thickBot="1" x14ac:dyDescent="0.3">
      <c r="A10" s="147" t="s">
        <v>162</v>
      </c>
      <c r="B10" s="96">
        <f>'Биланс на состојба'!B13</f>
        <v>6261707</v>
      </c>
      <c r="C10" s="96">
        <f>'Биланс на состојба'!C13</f>
        <v>6800331</v>
      </c>
      <c r="D10" s="62">
        <f>'Биланс на состојба'!D13</f>
        <v>108.60187166215218</v>
      </c>
    </row>
    <row r="11" spans="1:4" ht="14.4" thickTop="1" thickBot="1" x14ac:dyDescent="0.3">
      <c r="A11" s="150" t="s">
        <v>325</v>
      </c>
      <c r="B11" s="149">
        <f>'Биланс на состојба'!B14</f>
        <v>3503056</v>
      </c>
      <c r="C11" s="149">
        <f>'Биланс на состојба'!C14</f>
        <v>3692833</v>
      </c>
      <c r="D11" s="64">
        <f>'Биланс на состојба'!D14</f>
        <v>105.4174697749622</v>
      </c>
    </row>
    <row r="12" spans="1:4" ht="14.4" thickTop="1" thickBot="1" x14ac:dyDescent="0.3">
      <c r="A12" s="150" t="s">
        <v>326</v>
      </c>
      <c r="B12" s="149">
        <f>'Биланс на состојба'!B15</f>
        <v>2519501</v>
      </c>
      <c r="C12" s="149">
        <f>'Биланс на состојба'!C15</f>
        <v>2543425</v>
      </c>
      <c r="D12" s="64">
        <f>'Биланс на состојба'!D15</f>
        <v>100.94955310595233</v>
      </c>
    </row>
    <row r="13" spans="1:4" ht="14.4" thickTop="1" thickBot="1" x14ac:dyDescent="0.3">
      <c r="A13" s="150" t="s">
        <v>327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4.4" thickTop="1" thickBot="1" x14ac:dyDescent="0.3">
      <c r="A14" s="150" t="s">
        <v>328</v>
      </c>
      <c r="B14" s="149">
        <f>'Биланс на состојба'!B17</f>
        <v>239150</v>
      </c>
      <c r="C14" s="149">
        <f>'Биланс на состојба'!C17</f>
        <v>564073</v>
      </c>
      <c r="D14" s="64">
        <f>'Биланс на состојба'!D17</f>
        <v>235.86577461844033</v>
      </c>
    </row>
    <row r="15" spans="1:4" s="151" customFormat="1" ht="14.4" thickTop="1" thickBot="1" x14ac:dyDescent="0.3">
      <c r="A15" s="147" t="s">
        <v>329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.4" thickTop="1" thickBot="1" x14ac:dyDescent="0.3">
      <c r="A16" s="147" t="s">
        <v>330</v>
      </c>
      <c r="B16" s="96">
        <f>'Биланс на состојба'!B19</f>
        <v>522145</v>
      </c>
      <c r="C16" s="96">
        <f>'Биланс на состојба'!C19</f>
        <v>562063</v>
      </c>
      <c r="D16" s="62">
        <f>'Биланс на состојба'!D19</f>
        <v>107.64500282488581</v>
      </c>
    </row>
    <row r="17" spans="1:4" ht="14.4" thickTop="1" thickBot="1" x14ac:dyDescent="0.3">
      <c r="A17" s="150" t="s">
        <v>163</v>
      </c>
      <c r="B17" s="149">
        <f>'Биланс на состојба'!B20</f>
        <v>513278</v>
      </c>
      <c r="C17" s="149">
        <f>'Биланс на состојба'!C20</f>
        <v>553512</v>
      </c>
      <c r="D17" s="64">
        <f>'Биланс на состојба'!D20</f>
        <v>107.83863715179689</v>
      </c>
    </row>
    <row r="18" spans="1:4" ht="14.4" thickTop="1" thickBot="1" x14ac:dyDescent="0.3">
      <c r="A18" s="150" t="s">
        <v>164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4.4" thickTop="1" thickBot="1" x14ac:dyDescent="0.3">
      <c r="A19" s="152" t="s">
        <v>331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4.4" thickTop="1" thickBot="1" x14ac:dyDescent="0.3">
      <c r="A20" s="152" t="s">
        <v>333</v>
      </c>
      <c r="B20" s="149">
        <f>'Биланс на состојба'!B23</f>
        <v>8867</v>
      </c>
      <c r="C20" s="149">
        <f>'Биланс на состојба'!C23</f>
        <v>8551</v>
      </c>
      <c r="D20" s="64">
        <f>'Биланс на состојба'!D23</f>
        <v>96.436224202097662</v>
      </c>
    </row>
    <row r="21" spans="1:4" ht="14.4" thickTop="1" thickBot="1" x14ac:dyDescent="0.3">
      <c r="A21" s="152" t="s">
        <v>332</v>
      </c>
      <c r="B21" s="149">
        <f>'Биланс на состојба'!B24</f>
        <v>0</v>
      </c>
      <c r="C21" s="149">
        <f>'Биланс на состојба'!C24</f>
        <v>0</v>
      </c>
      <c r="D21" s="64">
        <f>'Биланс на состојба'!D24</f>
        <v>0</v>
      </c>
    </row>
    <row r="22" spans="1:4" s="151" customFormat="1" ht="14.4" thickTop="1" thickBot="1" x14ac:dyDescent="0.3">
      <c r="A22" s="147" t="s">
        <v>165</v>
      </c>
      <c r="B22" s="96">
        <f>'Биланс на состојба'!B25</f>
        <v>133429</v>
      </c>
      <c r="C22" s="96">
        <f>'Биланс на состојба'!C25</f>
        <v>290835</v>
      </c>
      <c r="D22" s="62">
        <f>'Биланс на состојба'!D25</f>
        <v>217.96985662786952</v>
      </c>
    </row>
    <row r="23" spans="1:4" s="151" customFormat="1" ht="14.4" thickTop="1" thickBot="1" x14ac:dyDescent="0.3">
      <c r="A23" s="147" t="s">
        <v>166</v>
      </c>
      <c r="B23" s="96">
        <f>'Биланс на состојба'!B26</f>
        <v>0</v>
      </c>
      <c r="C23" s="96">
        <f>'Биланс на состојба'!C26</f>
        <v>0</v>
      </c>
      <c r="D23" s="62">
        <f>'Биланс на состојба'!D26</f>
        <v>0</v>
      </c>
    </row>
    <row r="24" spans="1:4" ht="14.4" thickTop="1" thickBot="1" x14ac:dyDescent="0.3">
      <c r="A24" s="153" t="s">
        <v>167</v>
      </c>
      <c r="B24" s="96">
        <f>'Биланс на состојба'!B27</f>
        <v>5847187</v>
      </c>
      <c r="C24" s="96">
        <f>'Биланс на состојба'!C27</f>
        <v>6598204</v>
      </c>
      <c r="D24" s="62">
        <f>'Биланс на состојба'!D27</f>
        <v>112.84407356905123</v>
      </c>
    </row>
    <row r="25" spans="1:4" ht="14.4" thickTop="1" thickBot="1" x14ac:dyDescent="0.3">
      <c r="A25" s="148" t="s">
        <v>168</v>
      </c>
      <c r="B25" s="220">
        <f>'Биланс на состојба'!B28</f>
        <v>3067391</v>
      </c>
      <c r="C25" s="220">
        <f>'Биланс на состојба'!C28</f>
        <v>3906358</v>
      </c>
      <c r="D25" s="64">
        <f>'Биланс на состојба'!D28</f>
        <v>127.3511593402993</v>
      </c>
    </row>
    <row r="26" spans="1:4" ht="14.4" thickTop="1" thickBot="1" x14ac:dyDescent="0.3">
      <c r="A26" s="150" t="s">
        <v>169</v>
      </c>
      <c r="B26" s="149">
        <f>'Биланс на состојба'!B29</f>
        <v>2291657</v>
      </c>
      <c r="C26" s="149">
        <f>'Биланс на состојба'!C29</f>
        <v>2299036</v>
      </c>
      <c r="D26" s="64">
        <f>'Биланс на состојба'!D29</f>
        <v>100.32199408550233</v>
      </c>
    </row>
    <row r="27" spans="1:4" ht="14.4" thickTop="1" thickBot="1" x14ac:dyDescent="0.3">
      <c r="A27" s="150" t="s">
        <v>334</v>
      </c>
      <c r="B27" s="149">
        <f>'Биланс на состојба'!B30</f>
        <v>174426</v>
      </c>
      <c r="C27" s="149">
        <f>'Биланс на состојба'!C30</f>
        <v>258533</v>
      </c>
      <c r="D27" s="64">
        <f>'Биланс на состојба'!D30</f>
        <v>148.21930216825473</v>
      </c>
    </row>
    <row r="28" spans="1:4" ht="14.4" thickTop="1" thickBot="1" x14ac:dyDescent="0.3">
      <c r="A28" s="150" t="s">
        <v>170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4.4" thickTop="1" thickBot="1" x14ac:dyDescent="0.3">
      <c r="A29" s="148" t="s">
        <v>171</v>
      </c>
      <c r="B29" s="149">
        <f>'Биланс на состојба'!B32</f>
        <v>267170</v>
      </c>
      <c r="C29" s="149">
        <f>'Биланс на состојба'!C32</f>
        <v>62077</v>
      </c>
      <c r="D29" s="64">
        <f>'Биланс на состојба'!D32</f>
        <v>23.235018901822809</v>
      </c>
    </row>
    <row r="30" spans="1:4" ht="14.4" thickTop="1" thickBot="1" x14ac:dyDescent="0.3">
      <c r="A30" s="148" t="s">
        <v>335</v>
      </c>
      <c r="B30" s="149">
        <f>'Биланс на состојба'!B33</f>
        <v>46543</v>
      </c>
      <c r="C30" s="149">
        <f>'Биланс на состојба'!C33</f>
        <v>72200</v>
      </c>
      <c r="D30" s="64">
        <f>'Биланс на состојба'!D33</f>
        <v>155.12536793932492</v>
      </c>
    </row>
    <row r="31" spans="1:4" ht="14.4" thickTop="1" thickBot="1" x14ac:dyDescent="0.3">
      <c r="A31" s="153" t="s">
        <v>172</v>
      </c>
      <c r="B31" s="96">
        <f>'Биланс на состојба'!B34</f>
        <v>14659315</v>
      </c>
      <c r="C31" s="96">
        <f>'Биланс на состојба'!C34</f>
        <v>16224977</v>
      </c>
      <c r="D31" s="62">
        <f>'Биланс на состојба'!D34</f>
        <v>110.68032169306683</v>
      </c>
    </row>
    <row r="32" spans="1:4" ht="14.4" thickTop="1" thickBot="1" x14ac:dyDescent="0.3">
      <c r="A32" s="148" t="s">
        <v>173</v>
      </c>
      <c r="B32" s="87">
        <f>'Биланс на состојба'!B35</f>
        <v>0</v>
      </c>
      <c r="C32" s="87">
        <f>'Биланс на состојба'!C35</f>
        <v>0</v>
      </c>
      <c r="D32" s="64">
        <f>'Биланс на состојба'!D35</f>
        <v>0</v>
      </c>
    </row>
    <row r="33" spans="1:4" ht="14.4" thickTop="1" thickBot="1" x14ac:dyDescent="0.3">
      <c r="A33" s="154" t="s">
        <v>174</v>
      </c>
      <c r="B33" s="146"/>
      <c r="C33" s="146"/>
      <c r="D33" s="69"/>
    </row>
    <row r="34" spans="1:4" ht="14.4" thickTop="1" thickBot="1" x14ac:dyDescent="0.3">
      <c r="A34" s="155" t="s">
        <v>175</v>
      </c>
      <c r="B34" s="96">
        <f>'Биланс на состојба'!B37</f>
        <v>11437967</v>
      </c>
      <c r="C34" s="96">
        <f>'Биланс на состојба'!C37</f>
        <v>12230770</v>
      </c>
      <c r="D34" s="62">
        <f>'Биланс на состојба'!D37</f>
        <v>106.93132791867646</v>
      </c>
    </row>
    <row r="35" spans="1:4" ht="14.4" thickTop="1" thickBot="1" x14ac:dyDescent="0.3">
      <c r="A35" s="156" t="s">
        <v>336</v>
      </c>
      <c r="B35" s="149">
        <f>'Биланс на состојба'!B38</f>
        <v>2110842</v>
      </c>
      <c r="C35" s="149">
        <f>'Биланс на состојба'!C38</f>
        <v>2110842</v>
      </c>
      <c r="D35" s="64">
        <f>'Биланс на состојба'!D38</f>
        <v>100</v>
      </c>
    </row>
    <row r="36" spans="1:4" ht="14.4" thickTop="1" thickBot="1" x14ac:dyDescent="0.3">
      <c r="A36" s="157" t="s">
        <v>176</v>
      </c>
      <c r="B36" s="149">
        <f>'Биланс на состојба'!B39</f>
        <v>2284382</v>
      </c>
      <c r="C36" s="149">
        <f>'Биланс на состојба'!C39</f>
        <v>2284066</v>
      </c>
      <c r="D36" s="64">
        <f>'Биланс на состојба'!D39</f>
        <v>99.98616693705344</v>
      </c>
    </row>
    <row r="37" spans="1:4" ht="14.4" thickTop="1" thickBot="1" x14ac:dyDescent="0.3">
      <c r="A37" s="148" t="s">
        <v>177</v>
      </c>
      <c r="B37" s="149">
        <f>'Биланс на состојба'!B40</f>
        <v>7042743</v>
      </c>
      <c r="C37" s="149">
        <f>'Биланс на состојба'!C40</f>
        <v>7835862</v>
      </c>
      <c r="D37" s="64">
        <f>'Биланс на состојба'!D40</f>
        <v>111.26150705769045</v>
      </c>
    </row>
    <row r="38" spans="1:4" ht="14.4" thickTop="1" thickBot="1" x14ac:dyDescent="0.3">
      <c r="A38" s="148" t="s">
        <v>178</v>
      </c>
      <c r="B38" s="149">
        <f>'Биланс на состојба'!B41</f>
        <v>0</v>
      </c>
      <c r="C38" s="149">
        <f>'Биланс на состојба'!C41</f>
        <v>0</v>
      </c>
      <c r="D38" s="64">
        <f>'Биланс на состојба'!D41</f>
        <v>0</v>
      </c>
    </row>
    <row r="39" spans="1:4" ht="14.4" thickTop="1" thickBot="1" x14ac:dyDescent="0.3">
      <c r="A39" s="158" t="s">
        <v>179</v>
      </c>
      <c r="B39" s="96">
        <f>'Биланс на состојба'!B42</f>
        <v>3221348</v>
      </c>
      <c r="C39" s="96">
        <f>'Биланс на состојба'!C42</f>
        <v>3994207</v>
      </c>
      <c r="D39" s="62">
        <f>'Биланс на состојба'!D42</f>
        <v>123.99178853076414</v>
      </c>
    </row>
    <row r="40" spans="1:4" ht="14.4" thickTop="1" thickBot="1" x14ac:dyDescent="0.3">
      <c r="A40" s="153" t="s">
        <v>180</v>
      </c>
      <c r="B40" s="96">
        <f>'Биланс на состојба'!B43</f>
        <v>2503763</v>
      </c>
      <c r="C40" s="96">
        <f>'Биланс на состојба'!C43</f>
        <v>3369522</v>
      </c>
      <c r="D40" s="62">
        <f>'Биланс на состојба'!D43</f>
        <v>134.5783127236883</v>
      </c>
    </row>
    <row r="41" spans="1:4" ht="14.4" thickTop="1" thickBot="1" x14ac:dyDescent="0.3">
      <c r="A41" s="148" t="s">
        <v>181</v>
      </c>
      <c r="B41" s="149">
        <f>'Биланс на состојба'!B44</f>
        <v>1694279</v>
      </c>
      <c r="C41" s="149">
        <f>'Биланс на состојба'!C44</f>
        <v>2003087</v>
      </c>
      <c r="D41" s="64">
        <f>'Биланс на состојба'!D44</f>
        <v>118.22651405110965</v>
      </c>
    </row>
    <row r="42" spans="1:4" ht="14.4" thickTop="1" thickBot="1" x14ac:dyDescent="0.3">
      <c r="A42" s="150" t="s">
        <v>182</v>
      </c>
      <c r="B42" s="149">
        <f>'Биланс на состојба'!B45</f>
        <v>299837</v>
      </c>
      <c r="C42" s="149">
        <f>'Биланс на состојба'!C45</f>
        <v>649803</v>
      </c>
      <c r="D42" s="64">
        <f>'Биланс на состојба'!D45</f>
        <v>216.71875052111648</v>
      </c>
    </row>
    <row r="43" spans="1:4" ht="14.4" thickTop="1" thickBot="1" x14ac:dyDescent="0.3">
      <c r="A43" s="150" t="s">
        <v>183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4.4" thickTop="1" thickBot="1" x14ac:dyDescent="0.3">
      <c r="A44" s="150" t="s">
        <v>184</v>
      </c>
      <c r="B44" s="149">
        <f>'Биланс на состојба'!B47</f>
        <v>9997</v>
      </c>
      <c r="C44" s="149">
        <f>'Биланс на состојба'!C47</f>
        <v>22835</v>
      </c>
      <c r="D44" s="64">
        <f>'Биланс на состојба'!D47</f>
        <v>228.41852555766729</v>
      </c>
    </row>
    <row r="45" spans="1:4" ht="14.4" thickTop="1" thickBot="1" x14ac:dyDescent="0.3">
      <c r="A45" s="150" t="s">
        <v>337</v>
      </c>
      <c r="B45" s="87">
        <f>'Биланс на состојба'!B48</f>
        <v>0</v>
      </c>
      <c r="C45" s="87">
        <f>'Биланс на состојба'!C48</f>
        <v>0</v>
      </c>
      <c r="D45" s="64">
        <f>'Биланс на состојба'!D48</f>
        <v>0</v>
      </c>
    </row>
    <row r="46" spans="1:4" ht="14.4" thickTop="1" thickBot="1" x14ac:dyDescent="0.3">
      <c r="A46" s="150" t="s">
        <v>339</v>
      </c>
      <c r="B46" s="149">
        <f>'Биланс на состојба'!B49</f>
        <v>499650</v>
      </c>
      <c r="C46" s="149">
        <f>'Биланс на состојба'!C49</f>
        <v>693797</v>
      </c>
      <c r="D46" s="64">
        <f>'Биланс на состојба'!D49</f>
        <v>138.85659961973383</v>
      </c>
    </row>
    <row r="47" spans="1:4" ht="14.4" thickTop="1" thickBot="1" x14ac:dyDescent="0.3">
      <c r="A47" s="150" t="s">
        <v>338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.4" thickTop="1" thickBot="1" x14ac:dyDescent="0.3">
      <c r="A48" s="147" t="s">
        <v>185</v>
      </c>
      <c r="B48" s="96">
        <f>'Биланс на состојба'!B51</f>
        <v>717585</v>
      </c>
      <c r="C48" s="96">
        <f>'Биланс на состојба'!C51</f>
        <v>624685</v>
      </c>
      <c r="D48" s="62">
        <f>'Биланс на состојба'!D51</f>
        <v>87.053798504706762</v>
      </c>
    </row>
    <row r="49" spans="1:4" ht="14.4" thickTop="1" thickBot="1" x14ac:dyDescent="0.3">
      <c r="A49" s="150" t="s">
        <v>186</v>
      </c>
      <c r="B49" s="149">
        <f>'Биланс на состојба'!B52</f>
        <v>661083</v>
      </c>
      <c r="C49" s="149">
        <f>'Биланс на состојба'!C52</f>
        <v>568194</v>
      </c>
      <c r="D49" s="64">
        <f>'Биланс на состојба'!D52</f>
        <v>85.948965561056639</v>
      </c>
    </row>
    <row r="50" spans="1:4" ht="14.4" thickTop="1" thickBot="1" x14ac:dyDescent="0.3">
      <c r="A50" s="150" t="s">
        <v>210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4.4" thickTop="1" thickBot="1" x14ac:dyDescent="0.3">
      <c r="A51" s="150" t="s">
        <v>187</v>
      </c>
      <c r="B51" s="149">
        <f>'Биланс на состојба'!B54</f>
        <v>56502</v>
      </c>
      <c r="C51" s="149">
        <f>'Биланс на состојба'!C54</f>
        <v>56491</v>
      </c>
      <c r="D51" s="64">
        <f>'Биланс на состојба'!D54</f>
        <v>99.980531662596022</v>
      </c>
    </row>
    <row r="52" spans="1:4" ht="14.4" thickTop="1" thickBot="1" x14ac:dyDescent="0.3">
      <c r="A52" s="150" t="s">
        <v>340</v>
      </c>
      <c r="B52" s="149">
        <f>'Биланс на состојба'!B55</f>
        <v>0</v>
      </c>
      <c r="C52" s="149">
        <f>'Биланс на состојба'!C55</f>
        <v>0</v>
      </c>
      <c r="D52" s="64">
        <f>'Биланс на состојба'!D55</f>
        <v>0</v>
      </c>
    </row>
    <row r="53" spans="1:4" s="151" customFormat="1" ht="14.4" thickTop="1" thickBot="1" x14ac:dyDescent="0.3">
      <c r="A53" s="147" t="s">
        <v>188</v>
      </c>
      <c r="B53" s="96">
        <f>'Биланс на состојба'!B56</f>
        <v>14659315</v>
      </c>
      <c r="C53" s="96">
        <f>'Биланс на состојба'!C56</f>
        <v>16224977</v>
      </c>
      <c r="D53" s="62">
        <f>'Биланс на состојба'!D56</f>
        <v>110.68032169306683</v>
      </c>
    </row>
    <row r="54" spans="1:4" ht="14.4" thickTop="1" thickBot="1" x14ac:dyDescent="0.3">
      <c r="A54" s="148" t="s">
        <v>189</v>
      </c>
      <c r="B54" s="149">
        <f>'Биланс на состојба'!B57</f>
        <v>0</v>
      </c>
      <c r="C54" s="149">
        <f>'Биланс на состојба'!C57</f>
        <v>0</v>
      </c>
      <c r="D54" s="64">
        <f>'Биланс на состојба'!D57</f>
        <v>0</v>
      </c>
    </row>
    <row r="55" spans="1:4" ht="13.8" thickTop="1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  <row r="62" spans="1:4" x14ac:dyDescent="0.25">
      <c r="A62" s="126"/>
      <c r="B62" s="126"/>
      <c r="C62" s="126"/>
      <c r="D62" s="126"/>
    </row>
    <row r="63" spans="1:4" x14ac:dyDescent="0.25">
      <c r="A63" s="126"/>
      <c r="B63" s="126"/>
      <c r="C63" s="126"/>
      <c r="D63" s="126"/>
    </row>
    <row r="64" spans="1:4" x14ac:dyDescent="0.25">
      <c r="A64" s="126"/>
      <c r="B64" s="126"/>
      <c r="C64" s="126"/>
      <c r="D64" s="126"/>
    </row>
    <row r="65" spans="1:4" x14ac:dyDescent="0.25">
      <c r="A65" s="82"/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82"/>
      <c r="B67" s="82"/>
      <c r="C67" s="82"/>
      <c r="D67" s="82"/>
    </row>
    <row r="68" spans="1:4" x14ac:dyDescent="0.25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7" customWidth="1"/>
    <col min="2" max="2" width="55.109375" style="47" customWidth="1"/>
    <col min="3" max="4" width="17.44140625" style="47" customWidth="1"/>
    <col min="5" max="16384" width="9.109375" style="47"/>
  </cols>
  <sheetData>
    <row r="1" spans="1:6" x14ac:dyDescent="0.25">
      <c r="A1" s="159"/>
      <c r="B1" s="159"/>
      <c r="C1" s="160"/>
      <c r="D1" s="160"/>
      <c r="E1" s="160"/>
    </row>
    <row r="2" spans="1:6" x14ac:dyDescent="0.25">
      <c r="A2" s="159"/>
      <c r="B2" s="105" t="s">
        <v>28</v>
      </c>
      <c r="C2" s="277" t="s">
        <v>375</v>
      </c>
      <c r="D2" s="278"/>
      <c r="E2" s="278"/>
    </row>
    <row r="3" spans="1:6" x14ac:dyDescent="0.25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2022</v>
      </c>
    </row>
    <row r="4" spans="1:6" x14ac:dyDescent="0.25">
      <c r="A4" s="159"/>
      <c r="B4" s="51" t="s">
        <v>209</v>
      </c>
      <c r="C4" s="106" t="s">
        <v>376</v>
      </c>
      <c r="D4" s="160"/>
      <c r="E4" s="160"/>
    </row>
    <row r="5" spans="1:6" x14ac:dyDescent="0.25">
      <c r="A5" s="159"/>
      <c r="B5" s="159"/>
      <c r="C5" s="160"/>
      <c r="D5" s="160"/>
      <c r="E5" s="160"/>
    </row>
    <row r="6" spans="1:6" ht="24" customHeight="1" x14ac:dyDescent="0.25">
      <c r="A6" s="159"/>
      <c r="B6" s="257" t="s">
        <v>27</v>
      </c>
      <c r="C6" s="257"/>
      <c r="D6" s="257"/>
      <c r="E6" s="164"/>
    </row>
    <row r="7" spans="1:6" ht="12.75" customHeight="1" x14ac:dyDescent="0.25">
      <c r="A7" s="159"/>
      <c r="B7" s="164"/>
      <c r="C7" s="164"/>
      <c r="D7" s="164"/>
      <c r="E7" s="164"/>
    </row>
    <row r="8" spans="1:6" s="167" customFormat="1" ht="15" customHeight="1" thickBot="1" x14ac:dyDescent="0.3">
      <c r="A8" s="165"/>
      <c r="B8" s="166"/>
      <c r="C8" s="282" t="s">
        <v>35</v>
      </c>
      <c r="D8" s="282"/>
      <c r="E8" s="282"/>
    </row>
    <row r="9" spans="1:6" s="169" customFormat="1" ht="25.5" customHeight="1" thickTop="1" thickBot="1" x14ac:dyDescent="0.3">
      <c r="A9" s="276"/>
      <c r="B9" s="276" t="s">
        <v>34</v>
      </c>
      <c r="C9" s="168" t="s">
        <v>25</v>
      </c>
      <c r="D9" s="168" t="s">
        <v>26</v>
      </c>
      <c r="E9" s="168" t="s">
        <v>29</v>
      </c>
    </row>
    <row r="10" spans="1:6" ht="31.8" thickTop="1" thickBot="1" x14ac:dyDescent="0.3">
      <c r="A10" s="276"/>
      <c r="B10" s="276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3">
      <c r="A11" s="85">
        <v>1</v>
      </c>
      <c r="B11" s="86" t="s">
        <v>14</v>
      </c>
      <c r="C11" s="87">
        <f>'Биланс на успех - функција'!C11</f>
        <v>9559755</v>
      </c>
      <c r="D11" s="87">
        <f>'Биланс на успех - функција'!D11</f>
        <v>10538230</v>
      </c>
      <c r="E11" s="87">
        <f>'Биланс на успех - функција'!E11</f>
        <v>110.23535645003454</v>
      </c>
      <c r="F11" s="54"/>
    </row>
    <row r="12" spans="1:6" ht="15.75" customHeight="1" thickTop="1" thickBot="1" x14ac:dyDescent="0.3">
      <c r="A12" s="85" t="s">
        <v>317</v>
      </c>
      <c r="B12" s="88" t="s">
        <v>205</v>
      </c>
      <c r="C12" s="89">
        <f>'Биланс на успех - функција'!C12</f>
        <v>3122591</v>
      </c>
      <c r="D12" s="89">
        <f>'Биланс на успех - функција'!D12</f>
        <v>3142726</v>
      </c>
      <c r="E12" s="87">
        <f>'Биланс на успех - функција'!E12</f>
        <v>100.64481707658801</v>
      </c>
      <c r="F12" s="54"/>
    </row>
    <row r="13" spans="1:6" ht="15.75" customHeight="1" thickTop="1" thickBot="1" x14ac:dyDescent="0.3">
      <c r="A13" s="85" t="s">
        <v>318</v>
      </c>
      <c r="B13" s="90" t="s">
        <v>206</v>
      </c>
      <c r="C13" s="89">
        <f>'Биланс на успех - функција'!C13</f>
        <v>6437164</v>
      </c>
      <c r="D13" s="89">
        <f>'Биланс на успех - функција'!D13</f>
        <v>7395504</v>
      </c>
      <c r="E13" s="87">
        <f>'Биланс на успех - функција'!E13</f>
        <v>114.88761199807867</v>
      </c>
      <c r="F13" s="54"/>
    </row>
    <row r="14" spans="1:6" ht="15.75" customHeight="1" thickTop="1" thickBot="1" x14ac:dyDescent="0.3">
      <c r="A14" s="85">
        <v>2</v>
      </c>
      <c r="B14" s="86" t="s">
        <v>319</v>
      </c>
      <c r="C14" s="89">
        <f>'Биланс на успех - функција'!C14</f>
        <v>5743172</v>
      </c>
      <c r="D14" s="89">
        <f>'Биланс на успех - функција'!D14</f>
        <v>6422156</v>
      </c>
      <c r="E14" s="87">
        <f>'Биланс на успех - функција'!E14</f>
        <v>111.82245630115204</v>
      </c>
      <c r="F14" s="54"/>
    </row>
    <row r="15" spans="1:6" ht="15.75" customHeight="1" thickTop="1" thickBot="1" x14ac:dyDescent="0.3">
      <c r="A15" s="85">
        <v>3</v>
      </c>
      <c r="B15" s="91" t="s">
        <v>320</v>
      </c>
      <c r="C15" s="92">
        <f>'Биланс на успех - функција'!C15</f>
        <v>3816583</v>
      </c>
      <c r="D15" s="92">
        <f>'Биланс на успех - функција'!D15</f>
        <v>4116074</v>
      </c>
      <c r="E15" s="92">
        <f>'Биланс на успех - функција'!E15</f>
        <v>107.84709778354093</v>
      </c>
      <c r="F15" s="54"/>
    </row>
    <row r="16" spans="1:6" ht="15.75" customHeight="1" thickTop="1" thickBot="1" x14ac:dyDescent="0.3">
      <c r="A16" s="85">
        <v>4</v>
      </c>
      <c r="B16" s="86" t="s">
        <v>350</v>
      </c>
      <c r="C16" s="89">
        <f>'Биланс на успех - функција'!C16</f>
        <v>563260</v>
      </c>
      <c r="D16" s="89">
        <f>'Биланс на успех - функција'!D16</f>
        <v>660666</v>
      </c>
      <c r="E16" s="87">
        <f>'Биланс на успех - функција'!E16</f>
        <v>117.29325711039307</v>
      </c>
      <c r="F16" s="54"/>
    </row>
    <row r="17" spans="1:6" ht="15.75" customHeight="1" thickTop="1" thickBot="1" x14ac:dyDescent="0.3">
      <c r="A17" s="85">
        <v>5</v>
      </c>
      <c r="B17" s="86" t="s">
        <v>341</v>
      </c>
      <c r="C17" s="89">
        <f>'Биланс на успех - функција'!C17</f>
        <v>1910559</v>
      </c>
      <c r="D17" s="89">
        <f>'Биланс на успех - функција'!D17</f>
        <v>1991523</v>
      </c>
      <c r="E17" s="87">
        <f>'Биланс на успех - функција'!E17</f>
        <v>104.23771262756082</v>
      </c>
      <c r="F17" s="54"/>
    </row>
    <row r="18" spans="1:6" ht="15.75" customHeight="1" thickTop="1" thickBot="1" x14ac:dyDescent="0.3">
      <c r="A18" s="85">
        <v>6</v>
      </c>
      <c r="B18" s="93" t="s">
        <v>343</v>
      </c>
      <c r="C18" s="89">
        <f>'Биланс на успех - функција'!C18</f>
        <v>7956</v>
      </c>
      <c r="D18" s="89">
        <f>'Биланс на успех - функција'!D18</f>
        <v>0</v>
      </c>
      <c r="E18" s="87">
        <f>'Биланс на успех - функција'!E18</f>
        <v>0</v>
      </c>
      <c r="F18" s="54"/>
    </row>
    <row r="19" spans="1:6" ht="15.75" customHeight="1" thickTop="1" thickBot="1" x14ac:dyDescent="0.3">
      <c r="A19" s="85">
        <v>7</v>
      </c>
      <c r="B19" s="94" t="s">
        <v>7</v>
      </c>
      <c r="C19" s="89">
        <f>'Биланс на успех - функција'!C19</f>
        <v>456436</v>
      </c>
      <c r="D19" s="89">
        <f>'Биланс на успех - функција'!D19</f>
        <v>1026225</v>
      </c>
      <c r="E19" s="87">
        <f>'Биланс на успех - функција'!E19</f>
        <v>224.83436889290064</v>
      </c>
      <c r="F19" s="54"/>
    </row>
    <row r="20" spans="1:6" ht="15.75" customHeight="1" thickTop="1" thickBot="1" x14ac:dyDescent="0.3">
      <c r="A20" s="85">
        <v>8</v>
      </c>
      <c r="B20" s="93" t="s">
        <v>342</v>
      </c>
      <c r="C20" s="89">
        <f>'Биланс на успех - функција'!C20</f>
        <v>386652</v>
      </c>
      <c r="D20" s="89">
        <f>'Биланс на успех - функција'!D20</f>
        <v>940712</v>
      </c>
      <c r="E20" s="87">
        <f>'Биланс на успех - функција'!E20</f>
        <v>243.29681470676471</v>
      </c>
      <c r="F20" s="54"/>
    </row>
    <row r="21" spans="1:6" ht="15.75" customHeight="1" thickTop="1" thickBot="1" x14ac:dyDescent="0.3">
      <c r="A21" s="85">
        <v>9</v>
      </c>
      <c r="B21" s="95" t="s">
        <v>9</v>
      </c>
      <c r="C21" s="96">
        <f>'Биланс на успех - функција'!C21</f>
        <v>1404592</v>
      </c>
      <c r="D21" s="96">
        <f>'Биланс на успех - функција'!D21</f>
        <v>1549398</v>
      </c>
      <c r="E21" s="96">
        <f>'Биланс на успех - функција'!E21</f>
        <v>110.3094706505519</v>
      </c>
      <c r="F21" s="54"/>
    </row>
    <row r="22" spans="1:6" ht="15.75" customHeight="1" thickTop="1" thickBot="1" x14ac:dyDescent="0.3">
      <c r="A22" s="85">
        <v>10</v>
      </c>
      <c r="B22" s="93" t="s">
        <v>344</v>
      </c>
      <c r="C22" s="87">
        <f>'Биланс на успех - функција'!C22</f>
        <v>0</v>
      </c>
      <c r="D22" s="87">
        <f>'Биланс на успех - функција'!D22</f>
        <v>0</v>
      </c>
      <c r="E22" s="87">
        <f>'Биланс на успех - функција'!E22</f>
        <v>0</v>
      </c>
      <c r="F22" s="54"/>
    </row>
    <row r="23" spans="1:6" ht="27.6" thickTop="1" thickBot="1" x14ac:dyDescent="0.3">
      <c r="A23" s="85" t="s">
        <v>215</v>
      </c>
      <c r="B23" s="86" t="s">
        <v>347</v>
      </c>
      <c r="C23" s="89">
        <f>'Биланс на успех - функција'!C23</f>
        <v>0</v>
      </c>
      <c r="D23" s="89">
        <f>'Биланс на успех - функција'!D23</f>
        <v>0</v>
      </c>
      <c r="E23" s="87">
        <f>'Биланс на успех - функција'!E23</f>
        <v>0</v>
      </c>
      <c r="F23" s="54"/>
    </row>
    <row r="24" spans="1:6" ht="15.75" customHeight="1" thickTop="1" thickBot="1" x14ac:dyDescent="0.3">
      <c r="A24" s="85" t="s">
        <v>359</v>
      </c>
      <c r="B24" s="86" t="s">
        <v>345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3">
      <c r="A25" s="85" t="s">
        <v>360</v>
      </c>
      <c r="B25" s="86" t="s">
        <v>346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3">
      <c r="A26" s="85">
        <v>11</v>
      </c>
      <c r="B26" s="93" t="s">
        <v>348</v>
      </c>
      <c r="C26" s="87">
        <f>'Биланс на успех - функција'!C26</f>
        <v>16750</v>
      </c>
      <c r="D26" s="87">
        <f>'Биланс на успех - функција'!D26</f>
        <v>16270</v>
      </c>
      <c r="E26" s="87">
        <f>'Биланс на успех - функција'!E26</f>
        <v>97.134328358208961</v>
      </c>
      <c r="F26" s="54"/>
    </row>
    <row r="27" spans="1:6" ht="14.4" thickTop="1" thickBot="1" x14ac:dyDescent="0.3">
      <c r="A27" s="85" t="s">
        <v>361</v>
      </c>
      <c r="B27" s="86" t="s">
        <v>351</v>
      </c>
      <c r="C27" s="89">
        <f>'Биланс на успех - функција'!C27</f>
        <v>16750</v>
      </c>
      <c r="D27" s="89">
        <f>'Биланс на успех - функција'!D27</f>
        <v>16270</v>
      </c>
      <c r="E27" s="87">
        <f>'Биланс на успех - функција'!E27</f>
        <v>97.134328358208961</v>
      </c>
      <c r="F27" s="54"/>
    </row>
    <row r="28" spans="1:6" ht="18" customHeight="1" thickTop="1" thickBot="1" x14ac:dyDescent="0.3">
      <c r="A28" s="85" t="s">
        <v>362</v>
      </c>
      <c r="B28" s="86" t="s">
        <v>352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3">
      <c r="A29" s="85" t="s">
        <v>363</v>
      </c>
      <c r="B29" s="86" t="s">
        <v>349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3">
      <c r="A30" s="85">
        <v>12</v>
      </c>
      <c r="B30" s="95" t="s">
        <v>353</v>
      </c>
      <c r="C30" s="92">
        <f>'Биланс на успех - функција'!C30</f>
        <v>1387842</v>
      </c>
      <c r="D30" s="92">
        <f>'Биланс на успех - функција'!D30</f>
        <v>1533128</v>
      </c>
      <c r="E30" s="96">
        <f>'Биланс на успех - функција'!E30</f>
        <v>110.46848272353769</v>
      </c>
      <c r="F30" s="54"/>
    </row>
    <row r="31" spans="1:6" ht="18" customHeight="1" thickTop="1" thickBot="1" x14ac:dyDescent="0.3">
      <c r="A31" s="85">
        <v>13</v>
      </c>
      <c r="B31" s="86" t="s">
        <v>357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3">
      <c r="A32" s="85">
        <v>14</v>
      </c>
      <c r="B32" s="95" t="s">
        <v>16</v>
      </c>
      <c r="C32" s="96">
        <f>'Биланс на успех - функција'!C32</f>
        <v>1387842</v>
      </c>
      <c r="D32" s="96">
        <f>'Биланс на успех - функција'!D32</f>
        <v>1533128</v>
      </c>
      <c r="E32" s="96">
        <f>'Биланс на успех - функција'!E32</f>
        <v>110.46848272353769</v>
      </c>
      <c r="F32" s="54"/>
    </row>
    <row r="33" spans="1:6" ht="18" customHeight="1" thickTop="1" thickBot="1" x14ac:dyDescent="0.3">
      <c r="A33" s="85">
        <v>15</v>
      </c>
      <c r="B33" s="93" t="s">
        <v>17</v>
      </c>
      <c r="C33" s="89">
        <f>'Биланс на успех - функција'!C33</f>
        <v>106436</v>
      </c>
      <c r="D33" s="89">
        <f>'Биланс на успех - функција'!D33</f>
        <v>121585</v>
      </c>
      <c r="E33" s="87">
        <f>'Биланс на успех - функција'!E33</f>
        <v>114.23296628960126</v>
      </c>
      <c r="F33" s="54"/>
    </row>
    <row r="34" spans="1:6" ht="18" customHeight="1" thickTop="1" thickBot="1" x14ac:dyDescent="0.3">
      <c r="A34" s="85">
        <v>16</v>
      </c>
      <c r="B34" s="95" t="s">
        <v>356</v>
      </c>
      <c r="C34" s="96">
        <f>'Биланс на успех - функција'!C34</f>
        <v>1281406</v>
      </c>
      <c r="D34" s="96">
        <f>'Биланс на успех - функција'!D34</f>
        <v>1411543</v>
      </c>
      <c r="E34" s="96">
        <f>'Биланс на успех - функција'!E34</f>
        <v>110.15579761605612</v>
      </c>
      <c r="F34" s="54"/>
    </row>
    <row r="35" spans="1:6" ht="18" customHeight="1" thickTop="1" thickBot="1" x14ac:dyDescent="0.3">
      <c r="A35" s="85">
        <v>17</v>
      </c>
      <c r="B35" s="93" t="s">
        <v>10</v>
      </c>
      <c r="C35" s="89">
        <f>'Биланс на успех - функција'!C35</f>
        <v>0</v>
      </c>
      <c r="D35" s="89">
        <f>'Биланс на успех - функција'!D35</f>
        <v>0</v>
      </c>
      <c r="E35" s="87">
        <f>'Биланс на успех - функција'!E35</f>
        <v>0</v>
      </c>
      <c r="F35" s="54"/>
    </row>
    <row r="36" spans="1:6" ht="18" customHeight="1" thickTop="1" thickBot="1" x14ac:dyDescent="0.3">
      <c r="A36" s="85">
        <v>18</v>
      </c>
      <c r="B36" s="95" t="s">
        <v>358</v>
      </c>
      <c r="C36" s="92">
        <f>'Биланс на успех - функција'!C36</f>
        <v>1281406</v>
      </c>
      <c r="D36" s="92">
        <f>'Биланс на успех - функција'!D36</f>
        <v>1411543</v>
      </c>
      <c r="E36" s="96">
        <f>'Биланс на успех - функција'!E36</f>
        <v>110.15579761605612</v>
      </c>
      <c r="F36" s="54"/>
    </row>
    <row r="37" spans="1:6" ht="18.75" customHeight="1" thickTop="1" thickBot="1" x14ac:dyDescent="0.3">
      <c r="A37" s="85">
        <v>19</v>
      </c>
      <c r="B37" s="86" t="s">
        <v>355</v>
      </c>
      <c r="C37" s="89">
        <f>'Биланс на успех - функција'!C37</f>
        <v>0</v>
      </c>
      <c r="D37" s="89">
        <f>'Биланс на успех - функција'!D37</f>
        <v>0</v>
      </c>
      <c r="E37" s="87">
        <f>'Биланс на успех - функција'!E37</f>
        <v>0</v>
      </c>
      <c r="F37" s="54"/>
    </row>
    <row r="38" spans="1:6" ht="18" customHeight="1" thickTop="1" thickBot="1" x14ac:dyDescent="0.3">
      <c r="A38" s="85">
        <v>20</v>
      </c>
      <c r="B38" s="95" t="s">
        <v>354</v>
      </c>
      <c r="C38" s="96">
        <f>'Биланс на успех - функција'!C38</f>
        <v>1281406</v>
      </c>
      <c r="D38" s="96">
        <f>'Биланс на успех - функција'!D38</f>
        <v>1411543</v>
      </c>
      <c r="E38" s="96">
        <f>'Биланс на успех - функција'!E38</f>
        <v>110.15579761605612</v>
      </c>
      <c r="F38" s="54"/>
    </row>
    <row r="39" spans="1:6" ht="18" customHeight="1" thickTop="1" thickBot="1" x14ac:dyDescent="0.3">
      <c r="A39" s="283"/>
      <c r="B39" s="284"/>
      <c r="C39" s="284"/>
      <c r="D39" s="284"/>
      <c r="E39" s="284"/>
      <c r="F39" s="54"/>
    </row>
    <row r="40" spans="1:6" ht="32.25" customHeight="1" thickTop="1" thickBot="1" x14ac:dyDescent="0.3">
      <c r="A40" s="279" t="s">
        <v>321</v>
      </c>
      <c r="B40" s="280"/>
      <c r="C40" s="280"/>
      <c r="D40" s="280"/>
      <c r="E40" s="281"/>
      <c r="F40" s="54"/>
    </row>
    <row r="41" spans="1:6" ht="24.75" customHeight="1" thickTop="1" thickBot="1" x14ac:dyDescent="0.3">
      <c r="A41" s="275"/>
      <c r="B41" s="276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31.8" thickTop="1" thickBot="1" x14ac:dyDescent="0.3">
      <c r="A42" s="275"/>
      <c r="B42" s="276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3">
      <c r="A43" s="171">
        <v>1</v>
      </c>
      <c r="B43" s="172" t="s">
        <v>14</v>
      </c>
      <c r="C43" s="89">
        <f>'Биланс на успех - функција'!C43</f>
        <v>9559755</v>
      </c>
      <c r="D43" s="89">
        <f>'Биланс на успех - функција'!D43</f>
        <v>10538230</v>
      </c>
      <c r="E43" s="87">
        <f>'Биланс на успех - функција'!E43</f>
        <v>110.23535645003454</v>
      </c>
      <c r="F43" s="54"/>
    </row>
    <row r="44" spans="1:6" ht="17.25" customHeight="1" thickTop="1" thickBot="1" x14ac:dyDescent="0.3">
      <c r="A44" s="171">
        <v>2</v>
      </c>
      <c r="B44" s="172" t="s">
        <v>7</v>
      </c>
      <c r="C44" s="89">
        <f>'Биланс на успех - функција'!C44</f>
        <v>456436</v>
      </c>
      <c r="D44" s="89">
        <f>'Биланс на успех - функција'!D44</f>
        <v>1026225</v>
      </c>
      <c r="E44" s="87">
        <f>'Биланс на успех - функција'!E44</f>
        <v>224.83436889290064</v>
      </c>
      <c r="F44" s="54"/>
    </row>
    <row r="45" spans="1:6" ht="17.25" customHeight="1" thickTop="1" thickBot="1" x14ac:dyDescent="0.3">
      <c r="A45" s="171">
        <v>3</v>
      </c>
      <c r="B45" s="99" t="s">
        <v>322</v>
      </c>
      <c r="C45" s="89">
        <f>'Биланс на успех - функција'!C45</f>
        <v>162272</v>
      </c>
      <c r="D45" s="89">
        <f>'Биланс на успех - функција'!D45</f>
        <v>394105</v>
      </c>
      <c r="E45" s="87">
        <f>'Биланс на успех - функција'!E45</f>
        <v>242.86691480970225</v>
      </c>
      <c r="F45" s="54"/>
    </row>
    <row r="46" spans="1:6" ht="14.4" thickTop="1" thickBot="1" x14ac:dyDescent="0.3">
      <c r="A46" s="171">
        <v>4</v>
      </c>
      <c r="B46" s="172" t="s">
        <v>364</v>
      </c>
      <c r="C46" s="89">
        <f>'Биланс на успех - функција'!C46</f>
        <v>1014079</v>
      </c>
      <c r="D46" s="89">
        <f>'Биланс на успех - функција'!D46</f>
        <v>881791</v>
      </c>
      <c r="E46" s="87">
        <f>'Биланс на успех - функција'!E46</f>
        <v>86.954862490989356</v>
      </c>
      <c r="F46" s="54"/>
    </row>
    <row r="47" spans="1:6" ht="17.25" customHeight="1" thickTop="1" thickBot="1" x14ac:dyDescent="0.3">
      <c r="A47" s="171">
        <v>5</v>
      </c>
      <c r="B47" s="172" t="s">
        <v>365</v>
      </c>
      <c r="C47" s="89">
        <f>'Биланс на успех - функција'!C47</f>
        <v>2841319</v>
      </c>
      <c r="D47" s="89">
        <f>'Биланс на успех - функција'!D47</f>
        <v>3478900</v>
      </c>
      <c r="E47" s="87">
        <f>'Биланс на успех - функција'!E47</f>
        <v>122.43961343305698</v>
      </c>
      <c r="F47" s="54"/>
    </row>
    <row r="48" spans="1:6" ht="17.25" customHeight="1" thickTop="1" thickBot="1" x14ac:dyDescent="0.3">
      <c r="A48" s="171">
        <v>6</v>
      </c>
      <c r="B48" s="172" t="s">
        <v>366</v>
      </c>
      <c r="C48" s="89">
        <f>'Биланс на успех - функција'!C48</f>
        <v>86066</v>
      </c>
      <c r="D48" s="89">
        <f>'Биланс на успех - функција'!D48</f>
        <v>103989</v>
      </c>
      <c r="E48" s="87">
        <f>'Биланс на успех - функција'!E48</f>
        <v>120.82471591569262</v>
      </c>
      <c r="F48" s="54"/>
    </row>
    <row r="49" spans="1:6" ht="17.25" customHeight="1" thickTop="1" thickBot="1" x14ac:dyDescent="0.3">
      <c r="A49" s="171">
        <v>7</v>
      </c>
      <c r="B49" s="172" t="s">
        <v>367</v>
      </c>
      <c r="C49" s="89">
        <f>'Биланс на успех - функција'!C49</f>
        <v>570166</v>
      </c>
      <c r="D49" s="89">
        <f>'Биланс на успех - функција'!D49</f>
        <v>862535</v>
      </c>
      <c r="E49" s="87">
        <f>'Биланс на успех - функција'!E49</f>
        <v>151.27787346141298</v>
      </c>
      <c r="F49" s="54"/>
    </row>
    <row r="50" spans="1:6" ht="17.25" customHeight="1" thickTop="1" thickBot="1" x14ac:dyDescent="0.3">
      <c r="A50" s="171">
        <v>8</v>
      </c>
      <c r="B50" s="172" t="s">
        <v>368</v>
      </c>
      <c r="C50" s="89">
        <f>'Биланс на успех - функција'!C50</f>
        <v>1362045</v>
      </c>
      <c r="D50" s="89">
        <f>'Биланс на успех - функција'!D50</f>
        <v>1355918</v>
      </c>
      <c r="E50" s="87">
        <f>'Биланс на успех - функција'!E50</f>
        <v>99.550161705376837</v>
      </c>
      <c r="F50" s="54"/>
    </row>
    <row r="51" spans="1:6" ht="17.25" customHeight="1" thickTop="1" thickBot="1" x14ac:dyDescent="0.3">
      <c r="A51" s="171">
        <v>9</v>
      </c>
      <c r="B51" s="172" t="s">
        <v>323</v>
      </c>
      <c r="C51" s="89">
        <f>'Биланс на успех - функција'!C51</f>
        <v>1871067</v>
      </c>
      <c r="D51" s="89">
        <f>'Биланс на успех - функција'!D51</f>
        <v>2116749</v>
      </c>
      <c r="E51" s="87">
        <f>'Биланс на успех - функција'!E51</f>
        <v>113.1305827102931</v>
      </c>
      <c r="F51" s="54"/>
    </row>
    <row r="52" spans="1:6" ht="17.25" customHeight="1" thickTop="1" thickBot="1" x14ac:dyDescent="0.3">
      <c r="A52" s="171">
        <v>10</v>
      </c>
      <c r="B52" s="172" t="s">
        <v>370</v>
      </c>
      <c r="C52" s="89">
        <f>'Биланс на успех - функција'!C52</f>
        <v>786184</v>
      </c>
      <c r="D52" s="89">
        <f>'Биланс на успех - функција'!D52</f>
        <v>831638</v>
      </c>
      <c r="E52" s="87">
        <f>'Биланс на успех - функција'!E52</f>
        <v>105.78159820093008</v>
      </c>
      <c r="F52" s="54"/>
    </row>
    <row r="53" spans="1:6" ht="18.75" customHeight="1" thickTop="1" thickBot="1" x14ac:dyDescent="0.3">
      <c r="A53" s="171">
        <v>11</v>
      </c>
      <c r="B53" s="172" t="s">
        <v>371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3">
      <c r="A54" s="171">
        <v>12</v>
      </c>
      <c r="B54" s="172" t="s">
        <v>369</v>
      </c>
      <c r="C54" s="89">
        <f>'Биланс на успех - функција'!C54</f>
        <v>0</v>
      </c>
      <c r="D54" s="89">
        <f>'Биланс на успех - функција'!D54</f>
        <v>0</v>
      </c>
      <c r="E54" s="87">
        <f>'Биланс на успех - функција'!E54</f>
        <v>0</v>
      </c>
      <c r="F54" s="54"/>
    </row>
    <row r="55" spans="1:6" ht="17.25" customHeight="1" thickTop="1" thickBot="1" x14ac:dyDescent="0.3">
      <c r="A55" s="171">
        <v>13</v>
      </c>
      <c r="B55" s="172" t="s">
        <v>343</v>
      </c>
      <c r="C55" s="89">
        <f>'Биланс на успех - функција'!C55</f>
        <v>7956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3">
      <c r="A56" s="171">
        <v>14</v>
      </c>
      <c r="B56" s="172" t="s">
        <v>8</v>
      </c>
      <c r="C56" s="89">
        <f>'Биланс на успех - функција'!C56</f>
        <v>234989</v>
      </c>
      <c r="D56" s="89">
        <f>'Биланс на успех - функција'!D56</f>
        <v>777642</v>
      </c>
      <c r="E56" s="87">
        <f>'Биланс на успех - функција'!E56</f>
        <v>330.92697956074539</v>
      </c>
      <c r="F56" s="54"/>
    </row>
    <row r="57" spans="1:6" ht="18" customHeight="1" thickTop="1" thickBot="1" x14ac:dyDescent="0.3">
      <c r="A57" s="168">
        <v>15</v>
      </c>
      <c r="B57" s="173" t="s">
        <v>9</v>
      </c>
      <c r="C57" s="96">
        <f>'Биланс на успех - функција'!C57</f>
        <v>1404592</v>
      </c>
      <c r="D57" s="96">
        <f>'Биланс на успех - функција'!D57</f>
        <v>1549398</v>
      </c>
      <c r="E57" s="96">
        <f>'Биланс на успех - функција'!E57</f>
        <v>110.3094706505519</v>
      </c>
      <c r="F57" s="54"/>
    </row>
    <row r="58" spans="1:6" ht="18" customHeight="1" thickTop="1" x14ac:dyDescent="0.25">
      <c r="A58" s="174"/>
      <c r="B58" s="175"/>
      <c r="C58" s="176"/>
      <c r="D58" s="176"/>
      <c r="E58" s="176"/>
      <c r="F58" s="54"/>
    </row>
    <row r="59" spans="1:6" ht="18" customHeight="1" x14ac:dyDescent="0.25">
      <c r="A59" s="174"/>
      <c r="B59" s="175"/>
      <c r="C59" s="177"/>
      <c r="D59" s="177"/>
      <c r="E59" s="177"/>
      <c r="F59" s="54"/>
    </row>
    <row r="60" spans="1:6" ht="18" customHeight="1" x14ac:dyDescent="0.25">
      <c r="A60" s="160"/>
      <c r="B60" s="178"/>
      <c r="C60" s="160"/>
      <c r="D60" s="159"/>
      <c r="E60" s="159"/>
      <c r="F60" s="54"/>
    </row>
    <row r="61" spans="1:6" ht="18" customHeight="1" x14ac:dyDescent="0.25">
      <c r="A61" s="160"/>
      <c r="B61" s="179"/>
      <c r="C61" s="160"/>
      <c r="D61" s="159"/>
      <c r="E61" s="159"/>
      <c r="F61" s="54"/>
    </row>
    <row r="62" spans="1:6" ht="18" customHeight="1" x14ac:dyDescent="0.25">
      <c r="A62" s="160"/>
      <c r="B62" s="179"/>
      <c r="C62" s="160"/>
      <c r="D62" s="159"/>
      <c r="E62" s="159"/>
      <c r="F62" s="54"/>
    </row>
    <row r="63" spans="1:6" ht="18" customHeight="1" x14ac:dyDescent="0.25">
      <c r="A63" s="180"/>
      <c r="B63" s="181"/>
      <c r="C63" s="180"/>
      <c r="D63" s="54"/>
      <c r="E63" s="54"/>
      <c r="F63" s="54"/>
    </row>
    <row r="64" spans="1:6" ht="18" customHeight="1" x14ac:dyDescent="0.25">
      <c r="A64" s="180"/>
      <c r="B64" s="181"/>
      <c r="C64" s="180"/>
      <c r="D64" s="54"/>
      <c r="E64" s="54"/>
      <c r="F64" s="54"/>
    </row>
    <row r="65" spans="1:6" ht="18" customHeight="1" x14ac:dyDescent="0.25">
      <c r="A65" s="180"/>
      <c r="B65" s="181"/>
      <c r="C65" s="180"/>
      <c r="D65" s="54"/>
      <c r="E65" s="54"/>
      <c r="F65" s="54"/>
    </row>
    <row r="66" spans="1:6" x14ac:dyDescent="0.25">
      <c r="A66" s="182"/>
      <c r="B66" s="183"/>
      <c r="C66" s="182"/>
    </row>
    <row r="67" spans="1:6" x14ac:dyDescent="0.25">
      <c r="A67" s="182"/>
      <c r="B67" s="183"/>
      <c r="C67" s="182"/>
    </row>
    <row r="68" spans="1:6" x14ac:dyDescent="0.25">
      <c r="A68" s="182"/>
      <c r="B68" s="183"/>
      <c r="C68" s="182"/>
    </row>
    <row r="69" spans="1:6" x14ac:dyDescent="0.25">
      <c r="A69" s="182"/>
      <c r="B69" s="182"/>
      <c r="C69" s="182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5" customWidth="1"/>
    <col min="2" max="2" width="15.33203125" style="75" customWidth="1"/>
    <col min="3" max="3" width="13.5546875" style="75" customWidth="1"/>
    <col min="4" max="4" width="12.6640625" style="75" customWidth="1"/>
    <col min="5" max="16384" width="9.109375" style="75"/>
  </cols>
  <sheetData>
    <row r="1" spans="1:7" x14ac:dyDescent="0.25">
      <c r="A1" s="81"/>
      <c r="B1" s="81"/>
      <c r="C1" s="81"/>
      <c r="D1" s="81"/>
      <c r="E1" s="102"/>
    </row>
    <row r="2" spans="1:7" ht="12" customHeight="1" x14ac:dyDescent="0.25">
      <c r="A2" s="74" t="s">
        <v>28</v>
      </c>
      <c r="B2" s="285" t="s">
        <v>375</v>
      </c>
      <c r="C2" s="286"/>
      <c r="D2" s="286"/>
      <c r="E2" s="102"/>
    </row>
    <row r="3" spans="1:7" ht="12" customHeight="1" x14ac:dyDescent="0.25">
      <c r="A3" s="74" t="s">
        <v>30</v>
      </c>
      <c r="B3" s="184" t="str">
        <f>'ФИ-Почетна'!$C$22</f>
        <v>01.01 - 31.12</v>
      </c>
      <c r="C3" s="185" t="s">
        <v>324</v>
      </c>
      <c r="D3" s="186">
        <f>'ФИ-Почетна'!$C$23</f>
        <v>2022</v>
      </c>
      <c r="E3" s="102"/>
    </row>
    <row r="4" spans="1:7" ht="12" customHeight="1" x14ac:dyDescent="0.25">
      <c r="A4" s="79" t="s">
        <v>209</v>
      </c>
      <c r="B4" s="187" t="s">
        <v>376</v>
      </c>
      <c r="C4" s="81"/>
      <c r="D4" s="81"/>
      <c r="E4" s="102"/>
    </row>
    <row r="5" spans="1:7" ht="24" customHeight="1" x14ac:dyDescent="0.25">
      <c r="A5" s="287" t="s">
        <v>112</v>
      </c>
      <c r="B5" s="287"/>
      <c r="C5" s="287"/>
      <c r="D5" s="81"/>
      <c r="E5" s="102"/>
      <c r="F5" s="102"/>
      <c r="G5" s="102"/>
    </row>
    <row r="6" spans="1:7" ht="12" customHeight="1" thickBot="1" x14ac:dyDescent="0.3">
      <c r="A6" s="188"/>
      <c r="B6" s="81"/>
      <c r="C6" s="274" t="s">
        <v>35</v>
      </c>
      <c r="D6" s="274"/>
      <c r="E6" s="102"/>
      <c r="F6" s="102"/>
      <c r="G6" s="102"/>
    </row>
    <row r="7" spans="1:7" s="190" customFormat="1" ht="32.25" customHeight="1" thickTop="1" thickBot="1" x14ac:dyDescent="0.3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3">
      <c r="A8" s="114" t="s">
        <v>37</v>
      </c>
      <c r="B8" s="115">
        <f>'Паричен тек'!B9</f>
        <v>1830165</v>
      </c>
      <c r="C8" s="115">
        <f>'Паричен тек'!C9</f>
        <v>1668074</v>
      </c>
      <c r="D8" s="115">
        <f>'Паричен тек'!D9</f>
        <v>91.14336685490106</v>
      </c>
      <c r="E8" s="102"/>
      <c r="F8" s="102"/>
      <c r="G8" s="102"/>
    </row>
    <row r="9" spans="1:7" ht="17.25" customHeight="1" thickTop="1" thickBot="1" x14ac:dyDescent="0.3">
      <c r="A9" s="95" t="s">
        <v>38</v>
      </c>
      <c r="B9" s="191">
        <f>'Паричен тек'!B10</f>
        <v>1281406</v>
      </c>
      <c r="C9" s="191">
        <f>'Паричен тек'!C10</f>
        <v>1411543</v>
      </c>
      <c r="D9" s="191">
        <f>'Паричен тек'!D10</f>
        <v>110.15579761605612</v>
      </c>
      <c r="E9" s="102"/>
      <c r="F9" s="102"/>
      <c r="G9" s="102"/>
    </row>
    <row r="10" spans="1:7" ht="16.5" customHeight="1" thickTop="1" thickBot="1" x14ac:dyDescent="0.3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3">
      <c r="A11" s="86" t="s">
        <v>40</v>
      </c>
      <c r="B11" s="117">
        <f>'Паричен тек'!B12</f>
        <v>786184</v>
      </c>
      <c r="C11" s="117">
        <f>'Паричен тек'!C12</f>
        <v>831638</v>
      </c>
      <c r="D11" s="117">
        <f>'Паричен тек'!D12</f>
        <v>105.78159820093008</v>
      </c>
      <c r="E11" s="102"/>
    </row>
    <row r="12" spans="1:7" ht="16.5" customHeight="1" thickTop="1" thickBot="1" x14ac:dyDescent="0.3">
      <c r="A12" s="86" t="s">
        <v>69</v>
      </c>
      <c r="B12" s="117">
        <f>'Паричен тек'!B13</f>
        <v>0</v>
      </c>
      <c r="C12" s="117">
        <f>'Паричен тек'!C13</f>
        <v>0</v>
      </c>
      <c r="D12" s="117">
        <f>'Паричен тек'!D13</f>
        <v>0</v>
      </c>
      <c r="E12" s="102"/>
    </row>
    <row r="13" spans="1:7" ht="16.5" customHeight="1" thickTop="1" thickBot="1" x14ac:dyDescent="0.3">
      <c r="A13" s="86" t="s">
        <v>70</v>
      </c>
      <c r="B13" s="117">
        <f>'Паричен тек'!B14</f>
        <v>-287820</v>
      </c>
      <c r="C13" s="117">
        <f>'Паричен тек'!C14</f>
        <v>-979723</v>
      </c>
      <c r="D13" s="117">
        <f>'Паричен тек'!D14</f>
        <v>0</v>
      </c>
      <c r="E13" s="102"/>
    </row>
    <row r="14" spans="1:7" ht="16.5" customHeight="1" thickTop="1" thickBot="1" x14ac:dyDescent="0.3">
      <c r="A14" s="86" t="s">
        <v>71</v>
      </c>
      <c r="B14" s="117">
        <f>'Паричен тек'!B15</f>
        <v>93096</v>
      </c>
      <c r="C14" s="117">
        <f>'Паричен тек'!C15</f>
        <v>-7379</v>
      </c>
      <c r="D14" s="117">
        <f>'Паричен тек'!D15</f>
        <v>-7.9262266907278516</v>
      </c>
      <c r="E14" s="102"/>
    </row>
    <row r="15" spans="1:7" ht="16.5" customHeight="1" thickTop="1" thickBot="1" x14ac:dyDescent="0.3">
      <c r="A15" s="86" t="s">
        <v>72</v>
      </c>
      <c r="B15" s="117">
        <f>'Паричен тек'!B16</f>
        <v>-14016</v>
      </c>
      <c r="C15" s="117">
        <f>'Паричен тек'!C16</f>
        <v>-15226</v>
      </c>
      <c r="D15" s="117">
        <f>'Паричен тек'!D16</f>
        <v>0</v>
      </c>
      <c r="E15" s="102"/>
    </row>
    <row r="16" spans="1:7" ht="16.5" customHeight="1" thickTop="1" thickBot="1" x14ac:dyDescent="0.3">
      <c r="A16" s="86" t="s">
        <v>73</v>
      </c>
      <c r="B16" s="117">
        <f>'Паричен тек'!B17</f>
        <v>-3081</v>
      </c>
      <c r="C16" s="117">
        <f>'Паричен тек'!C17</f>
        <v>-68882</v>
      </c>
      <c r="D16" s="117">
        <f>'Паричен тек'!D17</f>
        <v>0</v>
      </c>
      <c r="E16" s="102"/>
    </row>
    <row r="17" spans="1:5" ht="16.5" customHeight="1" thickTop="1" thickBot="1" x14ac:dyDescent="0.3">
      <c r="A17" s="86" t="s">
        <v>194</v>
      </c>
      <c r="B17" s="117">
        <f>'Паричен тек'!B18</f>
        <v>7432</v>
      </c>
      <c r="C17" s="117">
        <f>'Паричен тек'!C18</f>
        <v>-25657</v>
      </c>
      <c r="D17" s="117">
        <f>'Паричен тек'!D18</f>
        <v>-345.2233584499462</v>
      </c>
      <c r="E17" s="102"/>
    </row>
    <row r="18" spans="1:5" ht="16.5" customHeight="1" thickTop="1" thickBot="1" x14ac:dyDescent="0.3">
      <c r="A18" s="86" t="s">
        <v>74</v>
      </c>
      <c r="B18" s="117">
        <f>'Паричен тек'!B19</f>
        <v>-90669</v>
      </c>
      <c r="C18" s="117">
        <f>'Паричен тек'!C19</f>
        <v>498472</v>
      </c>
      <c r="D18" s="117">
        <f>'Паричен тек'!D19</f>
        <v>0</v>
      </c>
      <c r="E18" s="102"/>
    </row>
    <row r="19" spans="1:5" ht="16.5" customHeight="1" thickTop="1" thickBot="1" x14ac:dyDescent="0.3">
      <c r="A19" s="86" t="s">
        <v>75</v>
      </c>
      <c r="B19" s="117">
        <f>'Паричен тек'!B20</f>
        <v>303</v>
      </c>
      <c r="C19" s="117">
        <f>'Паричен тек'!C20</f>
        <v>8842</v>
      </c>
      <c r="D19" s="117">
        <f>'Паричен тек'!D20</f>
        <v>2918.1518151815185</v>
      </c>
      <c r="E19" s="102"/>
    </row>
    <row r="20" spans="1:5" ht="16.5" customHeight="1" thickTop="1" thickBot="1" x14ac:dyDescent="0.3">
      <c r="A20" s="86" t="s">
        <v>91</v>
      </c>
      <c r="B20" s="117">
        <f>'Паричен тек'!B21</f>
        <v>4660</v>
      </c>
      <c r="C20" s="117">
        <f>'Паричен тек'!C21</f>
        <v>13595</v>
      </c>
      <c r="D20" s="117">
        <f>'Паричен тек'!D21</f>
        <v>291.73819742489269</v>
      </c>
      <c r="E20" s="102"/>
    </row>
    <row r="21" spans="1:5" ht="16.5" customHeight="1" thickTop="1" thickBot="1" x14ac:dyDescent="0.3">
      <c r="A21" s="86" t="s">
        <v>193</v>
      </c>
      <c r="B21" s="117">
        <f>'Паричен тек'!B22</f>
        <v>174900</v>
      </c>
      <c r="C21" s="117">
        <f>'Паричен тек'!C22</f>
        <v>122803</v>
      </c>
      <c r="D21" s="117">
        <f>'Паричен тек'!D22</f>
        <v>70.213264722698682</v>
      </c>
      <c r="E21" s="102"/>
    </row>
    <row r="22" spans="1:5" ht="16.5" customHeight="1" thickTop="1" thickBot="1" x14ac:dyDescent="0.3">
      <c r="A22" s="86" t="s">
        <v>76</v>
      </c>
      <c r="B22" s="117">
        <f>'Паричен тек'!B23</f>
        <v>-16867</v>
      </c>
      <c r="C22" s="117">
        <f>'Паричен тек'!C23</f>
        <v>-15516</v>
      </c>
      <c r="D22" s="117">
        <f>'Паричен тек'!D23</f>
        <v>0</v>
      </c>
      <c r="E22" s="102"/>
    </row>
    <row r="23" spans="1:5" ht="16.5" customHeight="1" thickTop="1" thickBot="1" x14ac:dyDescent="0.3">
      <c r="A23" s="86" t="s">
        <v>77</v>
      </c>
      <c r="B23" s="117">
        <f>'Паричен тек'!B24</f>
        <v>0</v>
      </c>
      <c r="C23" s="117">
        <f>'Паричен тек'!C24</f>
        <v>0</v>
      </c>
      <c r="D23" s="117">
        <f>'Паричен тек'!D24</f>
        <v>0</v>
      </c>
      <c r="E23" s="102"/>
    </row>
    <row r="24" spans="1:5" ht="16.5" customHeight="1" thickTop="1" thickBot="1" x14ac:dyDescent="0.3">
      <c r="A24" s="86" t="s">
        <v>41</v>
      </c>
      <c r="B24" s="117">
        <f>'Паричен тек'!B25</f>
        <v>-105363</v>
      </c>
      <c r="C24" s="117">
        <f>'Паричен тек'!C25</f>
        <v>-106436</v>
      </c>
      <c r="D24" s="117">
        <f>'Паричен тек'!D25</f>
        <v>0</v>
      </c>
      <c r="E24" s="102"/>
    </row>
    <row r="25" spans="1:5" ht="16.5" customHeight="1" thickTop="1" thickBot="1" x14ac:dyDescent="0.3">
      <c r="A25" s="86" t="s">
        <v>78</v>
      </c>
      <c r="B25" s="117">
        <f>'Паричен тек'!B26</f>
        <v>0</v>
      </c>
      <c r="C25" s="117">
        <f>'Паричен тек'!C26</f>
        <v>0</v>
      </c>
      <c r="D25" s="117">
        <f>'Паричен тек'!D26</f>
        <v>0</v>
      </c>
      <c r="E25" s="102"/>
    </row>
    <row r="26" spans="1:5" ht="16.5" customHeight="1" thickTop="1" thickBot="1" x14ac:dyDescent="0.3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3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3">
      <c r="A28" s="114" t="s">
        <v>42</v>
      </c>
      <c r="B28" s="115">
        <f>'Паричен тек'!B29</f>
        <v>-1107033</v>
      </c>
      <c r="C28" s="115">
        <f>'Паричен тек'!C29</f>
        <v>-1502255</v>
      </c>
      <c r="D28" s="115">
        <f>'Паричен тек'!D29</f>
        <v>0</v>
      </c>
      <c r="E28" s="102"/>
    </row>
    <row r="29" spans="1:5" ht="17.25" customHeight="1" thickTop="1" thickBot="1" x14ac:dyDescent="0.3">
      <c r="A29" s="86" t="s">
        <v>81</v>
      </c>
      <c r="B29" s="117">
        <f>'Паричен тек'!B30</f>
        <v>-1164621</v>
      </c>
      <c r="C29" s="117">
        <f>'Паричен тек'!C30</f>
        <v>-1520951</v>
      </c>
      <c r="D29" s="117">
        <f>'Паричен тек'!D30</f>
        <v>0</v>
      </c>
      <c r="E29" s="102"/>
    </row>
    <row r="30" spans="1:5" ht="27.75" customHeight="1" thickTop="1" thickBot="1" x14ac:dyDescent="0.3">
      <c r="A30" s="86" t="s">
        <v>82</v>
      </c>
      <c r="B30" s="117">
        <f>'Паричен тек'!B31</f>
        <v>0</v>
      </c>
      <c r="C30" s="117">
        <f>'Паричен тек'!C31</f>
        <v>0</v>
      </c>
      <c r="D30" s="117">
        <f>'Паричен тек'!D31</f>
        <v>0</v>
      </c>
      <c r="E30" s="102"/>
    </row>
    <row r="31" spans="1:5" ht="30.75" customHeight="1" thickTop="1" thickBot="1" x14ac:dyDescent="0.3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3">
      <c r="A32" s="86" t="s">
        <v>96</v>
      </c>
      <c r="B32" s="117">
        <f>'Паричен тек'!B33</f>
        <v>0</v>
      </c>
      <c r="C32" s="117">
        <f>'Паричен тек'!C33</f>
        <v>-40234</v>
      </c>
      <c r="D32" s="117">
        <f>'Паричен тек'!D33</f>
        <v>0</v>
      </c>
      <c r="E32" s="102"/>
    </row>
    <row r="33" spans="1:5" ht="30" customHeight="1" thickTop="1" thickBot="1" x14ac:dyDescent="0.3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3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3">
      <c r="A35" s="86" t="s">
        <v>76</v>
      </c>
      <c r="B35" s="117">
        <f>'Паричен тек'!B36</f>
        <v>0</v>
      </c>
      <c r="C35" s="117">
        <f>'Паричен тек'!C36</f>
        <v>0</v>
      </c>
      <c r="D35" s="117">
        <f>'Паричен тек'!D36</f>
        <v>0</v>
      </c>
      <c r="E35" s="102"/>
    </row>
    <row r="36" spans="1:5" ht="16.5" customHeight="1" thickTop="1" thickBot="1" x14ac:dyDescent="0.3">
      <c r="A36" s="86" t="s">
        <v>77</v>
      </c>
      <c r="B36" s="117">
        <f>'Паричен тек'!B37</f>
        <v>120975</v>
      </c>
      <c r="C36" s="117">
        <f>'Паричен тек'!C37</f>
        <v>119607</v>
      </c>
      <c r="D36" s="117">
        <f>'Паричен тек'!D37</f>
        <v>98.869187848729084</v>
      </c>
      <c r="E36" s="102"/>
    </row>
    <row r="37" spans="1:5" ht="16.5" customHeight="1" thickTop="1" thickBot="1" x14ac:dyDescent="0.3">
      <c r="A37" s="86" t="s">
        <v>83</v>
      </c>
      <c r="B37" s="117">
        <f>'Паричен тек'!B38</f>
        <v>-63387</v>
      </c>
      <c r="C37" s="117">
        <f>'Паричен тек'!C38</f>
        <v>-60677</v>
      </c>
      <c r="D37" s="117">
        <f>'Паричен тек'!D38</f>
        <v>0</v>
      </c>
      <c r="E37" s="102"/>
    </row>
    <row r="38" spans="1:5" ht="16.5" customHeight="1" thickTop="1" thickBot="1" x14ac:dyDescent="0.3">
      <c r="A38" s="114" t="s">
        <v>43</v>
      </c>
      <c r="B38" s="115">
        <f>'Паричен тек'!B39</f>
        <v>-600383</v>
      </c>
      <c r="C38" s="115">
        <f>'Паричен тек'!C39</f>
        <v>-370912</v>
      </c>
      <c r="D38" s="115">
        <f>'Паричен тек'!D39</f>
        <v>0</v>
      </c>
      <c r="E38" s="102"/>
    </row>
    <row r="39" spans="1:5" ht="16.5" customHeight="1" thickTop="1" thickBot="1" x14ac:dyDescent="0.3">
      <c r="A39" s="86" t="s">
        <v>85</v>
      </c>
      <c r="B39" s="117">
        <f>'Паричен тек'!B40</f>
        <v>0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3">
      <c r="A40" s="86" t="s">
        <v>86</v>
      </c>
      <c r="B40" s="117">
        <f>'Паричен тек'!B41</f>
        <v>-2078688</v>
      </c>
      <c r="C40" s="117">
        <f>'Паричен тек'!C41</f>
        <v>-1672928</v>
      </c>
      <c r="D40" s="117">
        <f>'Паричен тек'!D41</f>
        <v>0</v>
      </c>
      <c r="E40" s="102"/>
    </row>
    <row r="41" spans="1:5" ht="30.75" customHeight="1" thickTop="1" thickBot="1" x14ac:dyDescent="0.3">
      <c r="A41" s="86" t="s">
        <v>88</v>
      </c>
      <c r="B41" s="117">
        <f>'Паричен тек'!B42</f>
        <v>2040810</v>
      </c>
      <c r="C41" s="117">
        <f>'Паричен тек'!C42</f>
        <v>1920920</v>
      </c>
      <c r="D41" s="117">
        <f>'Паричен тек'!D42</f>
        <v>94.125371788652544</v>
      </c>
      <c r="E41" s="102"/>
    </row>
    <row r="42" spans="1:5" ht="16.5" customHeight="1" thickTop="1" thickBot="1" x14ac:dyDescent="0.3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3">
      <c r="A43" s="86" t="s">
        <v>87</v>
      </c>
      <c r="B43" s="117">
        <f>'Паричен тек'!B44</f>
        <v>-562212</v>
      </c>
      <c r="C43" s="117">
        <f>'Паричен тек'!C44</f>
        <v>-618904</v>
      </c>
      <c r="D43" s="117">
        <f>'Паричен тек'!D44</f>
        <v>0</v>
      </c>
      <c r="E43" s="102"/>
    </row>
    <row r="44" spans="1:5" ht="16.5" customHeight="1" thickTop="1" thickBot="1" x14ac:dyDescent="0.3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3">
      <c r="A45" s="86" t="s">
        <v>89</v>
      </c>
      <c r="B45" s="117">
        <f>'Паричен тек'!B46</f>
        <v>-293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3">
      <c r="A46" s="114" t="s">
        <v>45</v>
      </c>
      <c r="B46" s="115">
        <f>'Паричен тек'!B47</f>
        <v>122749</v>
      </c>
      <c r="C46" s="115">
        <f>'Паричен тек'!C47</f>
        <v>-205093</v>
      </c>
      <c r="D46" s="115">
        <f>'Паричен тек'!D47</f>
        <v>-167.08323489397063</v>
      </c>
      <c r="E46" s="102"/>
    </row>
    <row r="47" spans="1:5" ht="16.5" customHeight="1" thickTop="1" thickBot="1" x14ac:dyDescent="0.3">
      <c r="A47" s="86" t="s">
        <v>46</v>
      </c>
      <c r="B47" s="117">
        <f>'Паричен тек'!B48</f>
        <v>144421</v>
      </c>
      <c r="C47" s="117">
        <f>'Паричен тек'!C48</f>
        <v>267170</v>
      </c>
      <c r="D47" s="117">
        <f>'Паричен тек'!D48</f>
        <v>184.99387208231491</v>
      </c>
      <c r="E47" s="102"/>
    </row>
    <row r="48" spans="1:5" ht="16.5" customHeight="1" thickTop="1" thickBot="1" x14ac:dyDescent="0.3">
      <c r="A48" s="114" t="s">
        <v>196</v>
      </c>
      <c r="B48" s="115">
        <f>'Паричен тек'!B49</f>
        <v>267170</v>
      </c>
      <c r="C48" s="115">
        <f>'Паричен тек'!C49</f>
        <v>62077</v>
      </c>
      <c r="D48" s="115">
        <f>'Паричен тек'!D49</f>
        <v>23.235018901822809</v>
      </c>
      <c r="E48" s="102"/>
    </row>
    <row r="49" spans="1:5" ht="13.8" thickTop="1" x14ac:dyDescent="0.25">
      <c r="A49" s="192"/>
      <c r="B49" s="81"/>
      <c r="C49" s="81"/>
      <c r="D49" s="81"/>
      <c r="E49" s="102"/>
    </row>
    <row r="50" spans="1:5" x14ac:dyDescent="0.25">
      <c r="A50" s="81"/>
      <c r="B50" s="81"/>
      <c r="C50" s="81"/>
      <c r="D50" s="81"/>
      <c r="E50" s="102"/>
    </row>
    <row r="51" spans="1:5" x14ac:dyDescent="0.25">
      <c r="A51" s="102"/>
      <c r="B51" s="102"/>
      <c r="C51" s="102"/>
      <c r="D51" s="102"/>
      <c r="E51" s="102"/>
    </row>
    <row r="52" spans="1:5" x14ac:dyDescent="0.25">
      <c r="A52" s="102"/>
      <c r="B52" s="102"/>
      <c r="C52" s="102"/>
      <c r="D52" s="102"/>
      <c r="E52" s="102"/>
    </row>
    <row r="53" spans="1:5" x14ac:dyDescent="0.25">
      <c r="A53" s="102"/>
      <c r="B53" s="102"/>
      <c r="C53" s="102"/>
      <c r="D53" s="102"/>
      <c r="E53" s="102"/>
    </row>
    <row r="54" spans="1:5" x14ac:dyDescent="0.25">
      <c r="A54" s="102"/>
      <c r="B54" s="102"/>
      <c r="C54" s="102"/>
      <c r="D54" s="102"/>
      <c r="E54" s="102"/>
    </row>
    <row r="55" spans="1:5" x14ac:dyDescent="0.25">
      <c r="A55" s="102"/>
      <c r="B55" s="102"/>
      <c r="C55" s="102"/>
      <c r="D55" s="102"/>
      <c r="E55" s="102"/>
    </row>
    <row r="56" spans="1:5" x14ac:dyDescent="0.25">
      <c r="A56" s="102"/>
      <c r="B56" s="102"/>
      <c r="C56" s="102"/>
      <c r="D56" s="102"/>
      <c r="E56" s="10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3" customWidth="1"/>
    <col min="2" max="2" width="12" style="123" customWidth="1"/>
    <col min="3" max="3" width="10.5546875" style="123" customWidth="1"/>
    <col min="4" max="4" width="12.109375" style="123" customWidth="1"/>
    <col min="5" max="5" width="13.88671875" style="123" customWidth="1"/>
    <col min="6" max="6" width="10.6640625" style="123" customWidth="1"/>
    <col min="7" max="7" width="13.44140625" style="123" customWidth="1"/>
    <col min="8" max="16384" width="9.109375" style="123"/>
  </cols>
  <sheetData>
    <row r="1" spans="1:7" ht="15" customHeight="1" x14ac:dyDescent="0.25">
      <c r="A1" s="79" t="s">
        <v>209</v>
      </c>
      <c r="B1" s="193" t="s">
        <v>376</v>
      </c>
      <c r="C1" s="126"/>
      <c r="D1" s="126"/>
      <c r="E1" s="194" t="s">
        <v>30</v>
      </c>
      <c r="F1" s="267" t="str">
        <f>'ФИ-Почетна'!$C$22</f>
        <v>01.01 - 31.12</v>
      </c>
      <c r="G1" s="267"/>
    </row>
    <row r="2" spans="1:7" ht="12.75" customHeight="1" x14ac:dyDescent="0.25">
      <c r="A2" s="142" t="s">
        <v>135</v>
      </c>
      <c r="B2" s="291" t="s">
        <v>375</v>
      </c>
      <c r="C2" s="292"/>
      <c r="D2" s="292"/>
      <c r="E2" s="194" t="s">
        <v>324</v>
      </c>
      <c r="F2" s="268">
        <f>'ФИ-Почетна'!$C$23</f>
        <v>2022</v>
      </c>
      <c r="G2" s="268"/>
    </row>
    <row r="3" spans="1:7" ht="28.5" customHeight="1" x14ac:dyDescent="0.25">
      <c r="A3" s="266" t="s">
        <v>190</v>
      </c>
      <c r="B3" s="266"/>
      <c r="C3" s="266"/>
      <c r="D3" s="266"/>
      <c r="E3" s="266"/>
      <c r="F3" s="266"/>
      <c r="G3" s="266"/>
    </row>
    <row r="4" spans="1:7" ht="15.75" customHeight="1" x14ac:dyDescent="0.25">
      <c r="A4" s="126"/>
      <c r="B4" s="195"/>
      <c r="C4" s="195"/>
      <c r="D4" s="195"/>
      <c r="E4" s="126"/>
      <c r="F4" s="290" t="s">
        <v>35</v>
      </c>
      <c r="G4" s="290"/>
    </row>
    <row r="5" spans="1:7" ht="30" customHeight="1" x14ac:dyDescent="0.25">
      <c r="A5" s="288" t="s">
        <v>136</v>
      </c>
      <c r="B5" s="270" t="s">
        <v>200</v>
      </c>
      <c r="C5" s="270"/>
      <c r="D5" s="270"/>
      <c r="E5" s="270"/>
      <c r="F5" s="270" t="s">
        <v>139</v>
      </c>
      <c r="G5" s="270" t="s">
        <v>140</v>
      </c>
    </row>
    <row r="6" spans="1:7" s="130" customFormat="1" ht="27.75" customHeight="1" x14ac:dyDescent="0.25">
      <c r="A6" s="289"/>
      <c r="B6" s="128" t="s">
        <v>201</v>
      </c>
      <c r="C6" s="128" t="s">
        <v>137</v>
      </c>
      <c r="D6" s="128" t="s">
        <v>202</v>
      </c>
      <c r="E6" s="128" t="s">
        <v>138</v>
      </c>
      <c r="F6" s="270"/>
      <c r="G6" s="270"/>
    </row>
    <row r="7" spans="1:7" x14ac:dyDescent="0.25">
      <c r="A7" s="131" t="s">
        <v>156</v>
      </c>
      <c r="B7" s="196">
        <f>Капитал!B9</f>
        <v>2185120</v>
      </c>
      <c r="C7" s="196">
        <f>Капитал!C9</f>
        <v>-74278</v>
      </c>
      <c r="D7" s="196">
        <f>Капитал!D9</f>
        <v>2282629</v>
      </c>
      <c r="E7" s="196">
        <f>Капитал!E9</f>
        <v>6323541</v>
      </c>
      <c r="F7" s="196">
        <f>Капитал!F9</f>
        <v>0</v>
      </c>
      <c r="G7" s="132">
        <f>Капитал!G9</f>
        <v>10717012</v>
      </c>
    </row>
    <row r="8" spans="1:7" x14ac:dyDescent="0.25">
      <c r="A8" s="197" t="s">
        <v>213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x14ac:dyDescent="0.25">
      <c r="A9" s="197" t="s">
        <v>141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x14ac:dyDescent="0.25">
      <c r="A10" s="197" t="s">
        <v>142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x14ac:dyDescent="0.25">
      <c r="A11" s="197" t="s">
        <v>143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x14ac:dyDescent="0.25">
      <c r="A12" s="197" t="s">
        <v>144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1281406</v>
      </c>
      <c r="F12" s="198">
        <f>Капитал!F14</f>
        <v>0</v>
      </c>
      <c r="G12" s="132">
        <f>Капитал!G14</f>
        <v>1281406</v>
      </c>
    </row>
    <row r="13" spans="1:7" x14ac:dyDescent="0.25">
      <c r="A13" s="197" t="s">
        <v>145</v>
      </c>
      <c r="B13" s="198">
        <f>Капитал!B15</f>
        <v>0</v>
      </c>
      <c r="C13" s="198">
        <f>Капитал!C15</f>
        <v>0</v>
      </c>
      <c r="D13" s="198">
        <f>Капитал!D15</f>
        <v>0</v>
      </c>
      <c r="E13" s="198">
        <f>Капитал!E15</f>
        <v>0</v>
      </c>
      <c r="F13" s="198">
        <f>Капитал!F15</f>
        <v>0</v>
      </c>
      <c r="G13" s="132">
        <f>Капитал!G15</f>
        <v>0</v>
      </c>
    </row>
    <row r="14" spans="1:7" ht="26.4" x14ac:dyDescent="0.25">
      <c r="A14" s="197" t="s">
        <v>203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-562204</v>
      </c>
      <c r="F14" s="198">
        <f>Капитал!F16</f>
        <v>0</v>
      </c>
      <c r="G14" s="132">
        <f>Капитал!G16</f>
        <v>-562204</v>
      </c>
    </row>
    <row r="15" spans="1:7" ht="26.4" x14ac:dyDescent="0.25">
      <c r="A15" s="197" t="s">
        <v>146</v>
      </c>
      <c r="B15" s="198">
        <f>Капитал!B17</f>
        <v>0</v>
      </c>
      <c r="C15" s="198">
        <f>Капитал!C17</f>
        <v>0</v>
      </c>
      <c r="D15" s="198">
        <f>Капитал!D17</f>
        <v>0</v>
      </c>
      <c r="E15" s="198">
        <f>Капитал!E17</f>
        <v>0</v>
      </c>
      <c r="F15" s="198">
        <f>Капитал!F17</f>
        <v>0</v>
      </c>
      <c r="G15" s="132">
        <f>Капитал!G17</f>
        <v>0</v>
      </c>
    </row>
    <row r="16" spans="1:7" x14ac:dyDescent="0.25">
      <c r="A16" s="197" t="s">
        <v>212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x14ac:dyDescent="0.25">
      <c r="A17" s="197" t="s">
        <v>147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x14ac:dyDescent="0.25">
      <c r="A18" s="197" t="s">
        <v>148</v>
      </c>
      <c r="B18" s="198">
        <f>Капитал!B20</f>
        <v>0</v>
      </c>
      <c r="C18" s="198">
        <f>Капитал!C20</f>
        <v>0</v>
      </c>
      <c r="D18" s="198">
        <f>Капитал!D20</f>
        <v>1753</v>
      </c>
      <c r="E18" s="198">
        <f>Капитал!E20</f>
        <v>0</v>
      </c>
      <c r="F18" s="198">
        <f>Капитал!F20</f>
        <v>0</v>
      </c>
      <c r="G18" s="132">
        <f>Капитал!G20</f>
        <v>1753</v>
      </c>
    </row>
    <row r="19" spans="1:7" ht="26.4" x14ac:dyDescent="0.25">
      <c r="A19" s="197" t="s">
        <v>149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6.4" x14ac:dyDescent="0.25">
      <c r="A20" s="197" t="s">
        <v>150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x14ac:dyDescent="0.25">
      <c r="A21" s="197" t="s">
        <v>139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x14ac:dyDescent="0.25">
      <c r="A22" s="197" t="s">
        <v>151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x14ac:dyDescent="0.25">
      <c r="A23" s="197" t="s">
        <v>152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x14ac:dyDescent="0.25">
      <c r="A24" s="197" t="s">
        <v>153</v>
      </c>
      <c r="B24" s="198">
        <f>Капитал!B26</f>
        <v>0</v>
      </c>
      <c r="C24" s="198">
        <f>Капитал!C26</f>
        <v>0</v>
      </c>
      <c r="D24" s="198">
        <f>Капитал!D26</f>
        <v>0</v>
      </c>
      <c r="E24" s="198">
        <f>Капитал!E26</f>
        <v>0</v>
      </c>
      <c r="F24" s="198">
        <f>Капитал!F26</f>
        <v>0</v>
      </c>
      <c r="G24" s="132">
        <f>Капитал!G26</f>
        <v>0</v>
      </c>
    </row>
    <row r="25" spans="1:7" ht="15.75" customHeight="1" thickBot="1" x14ac:dyDescent="0.3">
      <c r="A25" s="199" t="s">
        <v>154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0</v>
      </c>
      <c r="F25" s="200">
        <f>Капитал!F27</f>
        <v>0</v>
      </c>
      <c r="G25" s="132">
        <f>Капитал!G27</f>
        <v>0</v>
      </c>
    </row>
    <row r="26" spans="1:7" ht="14.4" thickTop="1" thickBot="1" x14ac:dyDescent="0.3">
      <c r="A26" s="135" t="s">
        <v>155</v>
      </c>
      <c r="B26" s="138">
        <f>Капитал!B28</f>
        <v>2185120</v>
      </c>
      <c r="C26" s="138">
        <f>Капитал!C28</f>
        <v>-74278</v>
      </c>
      <c r="D26" s="138">
        <f>Капитал!D28</f>
        <v>2284382</v>
      </c>
      <c r="E26" s="138">
        <f>Капитал!E28</f>
        <v>7042743</v>
      </c>
      <c r="F26" s="138">
        <f>Капитал!F28</f>
        <v>0</v>
      </c>
      <c r="G26" s="138">
        <f>Капитал!G28</f>
        <v>11437967</v>
      </c>
    </row>
    <row r="27" spans="1:7" ht="13.8" thickTop="1" x14ac:dyDescent="0.25">
      <c r="A27" s="197" t="s">
        <v>213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x14ac:dyDescent="0.25">
      <c r="A28" s="197" t="s">
        <v>141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x14ac:dyDescent="0.25">
      <c r="A29" s="197" t="s">
        <v>142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x14ac:dyDescent="0.25">
      <c r="A30" s="197" t="s">
        <v>143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x14ac:dyDescent="0.25">
      <c r="A31" s="197" t="s">
        <v>144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1411543</v>
      </c>
      <c r="F31" s="198">
        <f>Капитал!F33</f>
        <v>0</v>
      </c>
      <c r="G31" s="137">
        <f>Капитал!G33</f>
        <v>1411543</v>
      </c>
    </row>
    <row r="32" spans="1:7" x14ac:dyDescent="0.25">
      <c r="A32" s="197" t="s">
        <v>145</v>
      </c>
      <c r="B32" s="198">
        <f>Капитал!B34</f>
        <v>0</v>
      </c>
      <c r="C32" s="198">
        <f>Капитал!C34</f>
        <v>0</v>
      </c>
      <c r="D32" s="198">
        <f>Капитал!D34</f>
        <v>0</v>
      </c>
      <c r="E32" s="198">
        <f>Капитал!E34</f>
        <v>0</v>
      </c>
      <c r="F32" s="198">
        <f>Капитал!F34</f>
        <v>0</v>
      </c>
      <c r="G32" s="137">
        <f>Капитал!G34</f>
        <v>0</v>
      </c>
    </row>
    <row r="33" spans="1:7" ht="26.4" x14ac:dyDescent="0.25">
      <c r="A33" s="197" t="s">
        <v>203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-618424</v>
      </c>
      <c r="F33" s="198">
        <f>Капитал!F35</f>
        <v>0</v>
      </c>
      <c r="G33" s="137">
        <f>Капитал!G35</f>
        <v>-618424</v>
      </c>
    </row>
    <row r="34" spans="1:7" ht="26.4" x14ac:dyDescent="0.25">
      <c r="A34" s="197" t="s">
        <v>146</v>
      </c>
      <c r="B34" s="198">
        <f>Капитал!B36</f>
        <v>0</v>
      </c>
      <c r="C34" s="198">
        <f>Капитал!C36</f>
        <v>0</v>
      </c>
      <c r="D34" s="198">
        <f>Капитал!D36</f>
        <v>0</v>
      </c>
      <c r="E34" s="198">
        <f>Капитал!E36</f>
        <v>0</v>
      </c>
      <c r="F34" s="198">
        <f>Капитал!F36</f>
        <v>0</v>
      </c>
      <c r="G34" s="137">
        <f>Капитал!G36</f>
        <v>0</v>
      </c>
    </row>
    <row r="35" spans="1:7" x14ac:dyDescent="0.25">
      <c r="A35" s="197" t="s">
        <v>212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x14ac:dyDescent="0.25">
      <c r="A36" s="197" t="s">
        <v>147</v>
      </c>
      <c r="B36" s="198">
        <f>Капитал!B38</f>
        <v>0</v>
      </c>
      <c r="C36" s="198">
        <f>Капитал!C38</f>
        <v>0</v>
      </c>
      <c r="D36" s="198">
        <f>Капитал!D38</f>
        <v>0</v>
      </c>
      <c r="E36" s="198">
        <f>Капитал!E38</f>
        <v>0</v>
      </c>
      <c r="F36" s="198">
        <f>Капитал!F38</f>
        <v>0</v>
      </c>
      <c r="G36" s="137">
        <f>Капитал!G38</f>
        <v>0</v>
      </c>
    </row>
    <row r="37" spans="1:7" x14ac:dyDescent="0.25">
      <c r="A37" s="197" t="s">
        <v>148</v>
      </c>
      <c r="B37" s="198">
        <f>Капитал!B39</f>
        <v>0</v>
      </c>
      <c r="C37" s="198">
        <f>Капитал!C39</f>
        <v>0</v>
      </c>
      <c r="D37" s="198">
        <f>Капитал!D39</f>
        <v>-316</v>
      </c>
      <c r="E37" s="198">
        <f>Капитал!E39</f>
        <v>0</v>
      </c>
      <c r="F37" s="198">
        <f>Капитал!F39</f>
        <v>0</v>
      </c>
      <c r="G37" s="137">
        <f>Капитал!G39</f>
        <v>-316</v>
      </c>
    </row>
    <row r="38" spans="1:7" ht="26.4" x14ac:dyDescent="0.25">
      <c r="A38" s="197" t="s">
        <v>149</v>
      </c>
      <c r="B38" s="198">
        <f>Капитал!B40</f>
        <v>0</v>
      </c>
      <c r="C38" s="198">
        <f>Капитал!C40</f>
        <v>0</v>
      </c>
      <c r="D38" s="198">
        <f>Капитал!D40</f>
        <v>0</v>
      </c>
      <c r="E38" s="198">
        <f>Капитал!E40</f>
        <v>0</v>
      </c>
      <c r="F38" s="198">
        <f>Капитал!F40</f>
        <v>0</v>
      </c>
      <c r="G38" s="137">
        <f>Капитал!G40</f>
        <v>0</v>
      </c>
    </row>
    <row r="39" spans="1:7" ht="26.4" x14ac:dyDescent="0.25">
      <c r="A39" s="197" t="s">
        <v>150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x14ac:dyDescent="0.25">
      <c r="A40" s="197" t="s">
        <v>139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x14ac:dyDescent="0.25">
      <c r="A41" s="197" t="s">
        <v>151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x14ac:dyDescent="0.25">
      <c r="A42" s="197" t="s">
        <v>152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x14ac:dyDescent="0.25">
      <c r="A43" s="197" t="s">
        <v>153</v>
      </c>
      <c r="B43" s="198">
        <f>Капитал!B45</f>
        <v>0</v>
      </c>
      <c r="C43" s="198">
        <f>Капитал!C45</f>
        <v>0</v>
      </c>
      <c r="D43" s="198">
        <f>Капитал!D45</f>
        <v>0</v>
      </c>
      <c r="E43" s="198">
        <f>Капитал!E45</f>
        <v>0</v>
      </c>
      <c r="F43" s="198">
        <f>Капитал!F45</f>
        <v>0</v>
      </c>
      <c r="G43" s="137">
        <f>Капитал!G45</f>
        <v>0</v>
      </c>
    </row>
    <row r="44" spans="1:7" ht="15.75" customHeight="1" thickBot="1" x14ac:dyDescent="0.3">
      <c r="A44" s="199" t="s">
        <v>154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0</v>
      </c>
      <c r="F44" s="200">
        <f>Капитал!F46</f>
        <v>0</v>
      </c>
      <c r="G44" s="137">
        <f>Капитал!G46</f>
        <v>0</v>
      </c>
    </row>
    <row r="45" spans="1:7" ht="14.4" thickTop="1" thickBot="1" x14ac:dyDescent="0.3">
      <c r="A45" s="135" t="s">
        <v>377</v>
      </c>
      <c r="B45" s="138">
        <f>Капитал!B47</f>
        <v>2185120</v>
      </c>
      <c r="C45" s="138">
        <f>Капитал!C47</f>
        <v>-74278</v>
      </c>
      <c r="D45" s="138">
        <f>Капитал!D47</f>
        <v>2284066</v>
      </c>
      <c r="E45" s="138">
        <f>Капитал!E47</f>
        <v>7835862</v>
      </c>
      <c r="F45" s="138">
        <f>Капитал!F47</f>
        <v>0</v>
      </c>
      <c r="G45" s="138">
        <f>Капитал!G47</f>
        <v>12230770</v>
      </c>
    </row>
    <row r="46" spans="1:7" ht="13.8" thickTop="1" x14ac:dyDescent="0.25">
      <c r="A46" s="126"/>
      <c r="B46" s="126"/>
      <c r="C46" s="126"/>
      <c r="D46" s="126"/>
      <c r="E46" s="126"/>
      <c r="F46" s="126"/>
      <c r="G46" s="126"/>
    </row>
    <row r="47" spans="1:7" x14ac:dyDescent="0.25">
      <c r="A47" s="126"/>
      <c r="B47" s="126"/>
      <c r="C47" s="126"/>
      <c r="D47" s="126"/>
      <c r="E47" s="126"/>
      <c r="F47" s="126"/>
      <c r="G47" s="126"/>
    </row>
    <row r="48" spans="1:7" x14ac:dyDescent="0.25">
      <c r="A48" s="126"/>
      <c r="B48" s="126"/>
      <c r="C48" s="126"/>
      <c r="D48" s="126"/>
      <c r="E48" s="126"/>
      <c r="F48" s="126"/>
      <c r="G48" s="126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2020-02-04T18:08:16Z</cp:lastPrinted>
  <dcterms:created xsi:type="dcterms:W3CDTF">2008-02-12T15:15:13Z</dcterms:created>
  <dcterms:modified xsi:type="dcterms:W3CDTF">2023-02-27T06:50:39Z</dcterms:modified>
</cp:coreProperties>
</file>