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QFILE\qbe\Business Spreadsheets\Finansii i smetkovodstvo\Smetkovodstvo i finansiski izvestai\2023\Makedonska berza\"/>
    </mc:Choice>
  </mc:AlternateContent>
  <xr:revisionPtr revIDLastSave="0" documentId="13_ncr:1_{C90F3E69-9561-4ED2-8243-5E25A4297809}" xr6:coauthVersionLast="47" xr6:coauthVersionMax="47" xr10:uidLastSave="{00000000-0000-0000-0000-000000000000}"/>
  <workbookProtection workbookPassword="B44F" lockStructure="1"/>
  <bookViews>
    <workbookView xWindow="-120" yWindow="-120" windowWidth="29040" windowHeight="15720" tabRatio="892" activeTab="1" xr2:uid="{00000000-000D-0000-FFFF-FFFF00000000}"/>
  </bookViews>
  <sheets>
    <sheet name="ФИ-Почетна" sheetId="4" r:id="rId1"/>
    <sheet name="Биланс на успех" sheetId="2" r:id="rId2"/>
    <sheet name="Income Statement" sheetId="8" r:id="rId3"/>
  </sheets>
  <externalReferences>
    <externalReference r:id="rId4"/>
  </externalReferences>
  <definedNames>
    <definedName name="Excel_BuiltIn_Print_Area_1" localSheetId="2">[1]БС!#REF!</definedName>
    <definedName name="Excel_BuiltIn_Print_Area_1">#REF!</definedName>
    <definedName name="Excel_BuiltIn_Print_Area_1_1">#REF!</definedName>
    <definedName name="Excel_BuiltIn_Print_Titles_1_1">#REF!</definedName>
    <definedName name="Excel_BuiltIn_Print_Titles_1_1_1">#REF!</definedName>
    <definedName name="_xlnm.Print_Area" localSheetId="2">'Income Statement'!$A$1:$E$100</definedName>
    <definedName name="_xlnm.Print_Area" localSheetId="1">'Биланс на успех'!$A$3:$E$103</definedName>
    <definedName name="_xlnm.Print_Area" localSheetId="0">'ФИ-Почетна'!$A$1:$I$38</definedName>
    <definedName name="_xlnm.Print_Titles" localSheetId="2">'Income Statement'!$6:$8</definedName>
    <definedName name="_xlnm.Print_Titles" localSheetId="1">'Биланс на успех'!$3:$11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28" i="8" s="1"/>
  <c r="E31" i="2"/>
  <c r="D79" i="2"/>
  <c r="D76" i="8" s="1"/>
  <c r="D72" i="2"/>
  <c r="D69" i="8" s="1"/>
  <c r="D65" i="2"/>
  <c r="D62" i="8" s="1"/>
  <c r="B5" i="8"/>
  <c r="B4" i="8"/>
  <c r="B3" i="8"/>
  <c r="C9" i="8"/>
  <c r="C10" i="8"/>
  <c r="C11" i="8"/>
  <c r="D11" i="8"/>
  <c r="E11" i="8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C20" i="8"/>
  <c r="D20" i="8"/>
  <c r="E20" i="8"/>
  <c r="C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C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C46" i="8"/>
  <c r="C47" i="8"/>
  <c r="D47" i="8"/>
  <c r="E47" i="8"/>
  <c r="C48" i="8"/>
  <c r="D48" i="8"/>
  <c r="E48" i="8"/>
  <c r="C49" i="8"/>
  <c r="C50" i="8"/>
  <c r="D50" i="8"/>
  <c r="E50" i="8"/>
  <c r="C51" i="8"/>
  <c r="D51" i="8"/>
  <c r="E51" i="8"/>
  <c r="C52" i="8"/>
  <c r="C53" i="8"/>
  <c r="D53" i="8"/>
  <c r="E53" i="8"/>
  <c r="C54" i="8"/>
  <c r="D54" i="8"/>
  <c r="E54" i="8"/>
  <c r="C55" i="8"/>
  <c r="C56" i="8"/>
  <c r="D56" i="8"/>
  <c r="E56" i="8"/>
  <c r="C57" i="8"/>
  <c r="D57" i="8"/>
  <c r="E57" i="8"/>
  <c r="C58" i="8"/>
  <c r="C59" i="8"/>
  <c r="D59" i="8"/>
  <c r="E59" i="8"/>
  <c r="C60" i="8"/>
  <c r="D60" i="8"/>
  <c r="E60" i="8"/>
  <c r="C61" i="8"/>
  <c r="C62" i="8"/>
  <c r="C63" i="8"/>
  <c r="D63" i="8"/>
  <c r="E63" i="8"/>
  <c r="C64" i="8"/>
  <c r="D64" i="8"/>
  <c r="E64" i="8"/>
  <c r="C65" i="8"/>
  <c r="D65" i="8"/>
  <c r="E65" i="8"/>
  <c r="C66" i="8"/>
  <c r="D66" i="8"/>
  <c r="E66" i="8"/>
  <c r="C67" i="8"/>
  <c r="C68" i="8"/>
  <c r="D68" i="8"/>
  <c r="E68" i="8"/>
  <c r="C69" i="8"/>
  <c r="C70" i="8"/>
  <c r="D70" i="8"/>
  <c r="E70" i="8"/>
  <c r="C71" i="8"/>
  <c r="D71" i="8"/>
  <c r="E71" i="8"/>
  <c r="C72" i="8"/>
  <c r="D72" i="8"/>
  <c r="E72" i="8"/>
  <c r="C73" i="8"/>
  <c r="D73" i="8"/>
  <c r="E73" i="8"/>
  <c r="C74" i="8"/>
  <c r="D74" i="8"/>
  <c r="E74" i="8"/>
  <c r="C75" i="8"/>
  <c r="D75" i="8"/>
  <c r="E75" i="8"/>
  <c r="C76" i="8"/>
  <c r="C77" i="8"/>
  <c r="D77" i="8"/>
  <c r="E77" i="8"/>
  <c r="C78" i="8"/>
  <c r="D78" i="8"/>
  <c r="E78" i="8"/>
  <c r="C79" i="8"/>
  <c r="D79" i="8"/>
  <c r="E79" i="8"/>
  <c r="C80" i="8"/>
  <c r="C81" i="8"/>
  <c r="D81" i="8"/>
  <c r="E81" i="8"/>
  <c r="C82" i="8"/>
  <c r="D82" i="8"/>
  <c r="E82" i="8"/>
  <c r="C83" i="8"/>
  <c r="D83" i="8"/>
  <c r="E83" i="8"/>
  <c r="C84" i="8"/>
  <c r="D84" i="8"/>
  <c r="E84" i="8"/>
  <c r="C85" i="8"/>
  <c r="C86" i="8"/>
  <c r="D86" i="8"/>
  <c r="E86" i="8"/>
  <c r="C87" i="8"/>
  <c r="D87" i="8"/>
  <c r="E87" i="8"/>
  <c r="C88" i="8"/>
  <c r="D88" i="8"/>
  <c r="E88" i="8"/>
  <c r="C89" i="8"/>
  <c r="D89" i="8"/>
  <c r="E89" i="8"/>
  <c r="C90" i="8"/>
  <c r="C91" i="8"/>
  <c r="D91" i="8"/>
  <c r="E91" i="8"/>
  <c r="C92" i="8"/>
  <c r="D92" i="8"/>
  <c r="E92" i="8"/>
  <c r="C93" i="8"/>
  <c r="D93" i="8"/>
  <c r="E93" i="8"/>
  <c r="C94" i="8"/>
  <c r="D94" i="8"/>
  <c r="E94" i="8"/>
  <c r="C95" i="8"/>
  <c r="C96" i="8"/>
  <c r="C97" i="8"/>
  <c r="D97" i="8"/>
  <c r="E97" i="8"/>
  <c r="C98" i="8"/>
  <c r="D98" i="8"/>
  <c r="E98" i="8"/>
  <c r="C99" i="8"/>
  <c r="C100" i="8"/>
  <c r="B2" i="8"/>
  <c r="B6" i="2"/>
  <c r="B5" i="2"/>
  <c r="B4" i="2"/>
  <c r="B3" i="2"/>
  <c r="E65" i="2"/>
  <c r="E62" i="8" s="1"/>
  <c r="E79" i="2"/>
  <c r="E76" i="8" s="1"/>
  <c r="E72" i="2"/>
  <c r="E69" i="8" s="1"/>
  <c r="E88" i="2"/>
  <c r="E83" i="2" s="1"/>
  <c r="E80" i="8" s="1"/>
  <c r="E85" i="8"/>
  <c r="D88" i="2"/>
  <c r="D83" i="2"/>
  <c r="E93" i="2"/>
  <c r="E90" i="8"/>
  <c r="E61" i="2"/>
  <c r="E58" i="8" s="1"/>
  <c r="E58" i="2"/>
  <c r="E55" i="8"/>
  <c r="E55" i="2"/>
  <c r="E52" i="8" s="1"/>
  <c r="E52" i="2"/>
  <c r="E48" i="2" s="1"/>
  <c r="E45" i="8" s="1"/>
  <c r="E49" i="2"/>
  <c r="E46" i="8"/>
  <c r="E40" i="2"/>
  <c r="E37" i="8" s="1"/>
  <c r="E28" i="8"/>
  <c r="E24" i="2"/>
  <c r="E21" i="8" s="1"/>
  <c r="E13" i="2"/>
  <c r="E10" i="8" s="1"/>
  <c r="D93" i="2"/>
  <c r="D90" i="8" s="1"/>
  <c r="D61" i="2"/>
  <c r="D58" i="8" s="1"/>
  <c r="D58" i="2"/>
  <c r="D55" i="8" s="1"/>
  <c r="D55" i="2"/>
  <c r="D52" i="8" s="1"/>
  <c r="D52" i="2"/>
  <c r="D49" i="8" s="1"/>
  <c r="D49" i="2"/>
  <c r="D46" i="8" s="1"/>
  <c r="D40" i="2"/>
  <c r="D37" i="8" s="1"/>
  <c r="D24" i="2"/>
  <c r="D21" i="8" s="1"/>
  <c r="D13" i="2"/>
  <c r="D10" i="8" s="1"/>
  <c r="D85" i="8"/>
  <c r="E22" i="2" l="1"/>
  <c r="E19" i="8" s="1"/>
  <c r="D22" i="2"/>
  <c r="D80" i="8"/>
  <c r="D48" i="2"/>
  <c r="D45" i="8" s="1"/>
  <c r="E49" i="8"/>
  <c r="E70" i="2"/>
  <c r="D70" i="2"/>
  <c r="D67" i="8" s="1"/>
  <c r="D19" i="8" l="1"/>
  <c r="E12" i="2"/>
  <c r="E9" i="8" s="1"/>
  <c r="D64" i="2"/>
  <c r="D61" i="8" s="1"/>
  <c r="E64" i="2"/>
  <c r="E67" i="8"/>
  <c r="D12" i="2"/>
  <c r="D39" i="2" l="1"/>
  <c r="E61" i="8"/>
  <c r="E39" i="2"/>
  <c r="D9" i="8"/>
  <c r="D36" i="8" l="1"/>
  <c r="D98" i="2"/>
  <c r="D99" i="2"/>
  <c r="E36" i="8"/>
  <c r="E99" i="2"/>
  <c r="E96" i="8" s="1"/>
  <c r="E98" i="2"/>
  <c r="D96" i="8" l="1"/>
  <c r="D102" i="2"/>
  <c r="D95" i="8"/>
  <c r="D103" i="2"/>
  <c r="E103" i="2"/>
  <c r="E100" i="8" s="1"/>
  <c r="E102" i="2"/>
  <c r="E99" i="8" s="1"/>
  <c r="E95" i="8"/>
  <c r="D99" i="8" l="1"/>
  <c r="D100" i="8"/>
</calcChain>
</file>

<file path=xl/sharedStrings.xml><?xml version="1.0" encoding="utf-8"?>
<sst xmlns="http://schemas.openxmlformats.org/spreadsheetml/2006/main" count="507" uniqueCount="419">
  <si>
    <t>Група на конта, конта</t>
  </si>
  <si>
    <t>3</t>
  </si>
  <si>
    <t>247</t>
  </si>
  <si>
    <t>280</t>
  </si>
  <si>
    <t>212</t>
  </si>
  <si>
    <t>202</t>
  </si>
  <si>
    <t>209</t>
  </si>
  <si>
    <t>Опис на позиција</t>
  </si>
  <si>
    <t>I. ЗАРАБОТЕНА ПРЕМИЈА (НЕТО ПРИХОДИ ОД ПРЕМИЈА (202+203+204-205-206-207+208+209)</t>
  </si>
  <si>
    <t>1. Бруто полисирана премија за осигурување</t>
  </si>
  <si>
    <t xml:space="preserve">2. Бруто полисирана премија за соосигурување </t>
  </si>
  <si>
    <t>3. Бруто полисирана премија за реосигурување/ретроцесија</t>
  </si>
  <si>
    <t xml:space="preserve">4. Бруто полисирана премија предадена во соосигурување </t>
  </si>
  <si>
    <t>5. Бруто полисирана премија предадена во реосигурување/ ретроцесија</t>
  </si>
  <si>
    <t>707</t>
  </si>
  <si>
    <t>II. ПРИХОДИ ОД ВЛОЖУВАЊА   (211+212+216+217+218+219+223)</t>
  </si>
  <si>
    <t>72</t>
  </si>
  <si>
    <t xml:space="preserve">1. Приходи од подружници, придружени друштва и заеднички контролирани ентитети </t>
  </si>
  <si>
    <t>2. Приходи од вложувања во земјиште и градежни објекти (213+214+215)</t>
  </si>
  <si>
    <t>2.1 Приходи од наемнини</t>
  </si>
  <si>
    <t>7279</t>
  </si>
  <si>
    <t>2.2 Приходи од зголемување на вредноста на земјиште и градежни објекти</t>
  </si>
  <si>
    <t>7245</t>
  </si>
  <si>
    <t>2.3 Приходи од продажба на земјиште и градежни објекти</t>
  </si>
  <si>
    <t>3. Приходи од камати</t>
  </si>
  <si>
    <t>7201, 7202, 7203, 7204, 7205, 7206, 7209</t>
  </si>
  <si>
    <t>4. Позитивни курсни разлики</t>
  </si>
  <si>
    <t>7221, 7222, 7223, 7224, 7225, 7226, 7229</t>
  </si>
  <si>
    <t>5. Вредносно усогласување (нереализирани добивки, сведување на објективна вредност)</t>
  </si>
  <si>
    <t>7251, 7252, 7253, 7259</t>
  </si>
  <si>
    <t>6. Реализирани добивки од продажба на финансиски имот  - капитална добивка (220+221+222)</t>
  </si>
  <si>
    <t>6.1 Финансиски вложувања расположливи за продажба</t>
  </si>
  <si>
    <t>7261</t>
  </si>
  <si>
    <t>6.2 Финансиски вложувања за тргување  (по објективна вредност)</t>
  </si>
  <si>
    <t>7262</t>
  </si>
  <si>
    <t>6.3 Останати финансиски вложувања</t>
  </si>
  <si>
    <t>7269</t>
  </si>
  <si>
    <t>7. Останати приходи од вложувања</t>
  </si>
  <si>
    <t>7211, 7231, 7232, 7239, 7241, 7242,7243, 7244, 7249, 729д</t>
  </si>
  <si>
    <t xml:space="preserve">1. Бруто исплатени штети </t>
  </si>
  <si>
    <t>400</t>
  </si>
  <si>
    <t>2. Намалување за приходот од бруто реализирани регресни побарувања</t>
  </si>
  <si>
    <t>401</t>
  </si>
  <si>
    <t xml:space="preserve">3. Бруто исплатени штети – дел за соосигурување  </t>
  </si>
  <si>
    <t>402</t>
  </si>
  <si>
    <t>4. Бруто исплатени штети – дел за реосигурување/ретроцесија</t>
  </si>
  <si>
    <t>403</t>
  </si>
  <si>
    <t>404</t>
  </si>
  <si>
    <t>405</t>
  </si>
  <si>
    <t>406</t>
  </si>
  <si>
    <t>41</t>
  </si>
  <si>
    <t>4100,4102, 4103</t>
  </si>
  <si>
    <t>4110,4112,4113</t>
  </si>
  <si>
    <t>2.1. Промени во бруто еквилизационата резерва</t>
  </si>
  <si>
    <t>414</t>
  </si>
  <si>
    <t>415</t>
  </si>
  <si>
    <t>412, 416</t>
  </si>
  <si>
    <t>413, 417</t>
  </si>
  <si>
    <t>4101</t>
  </si>
  <si>
    <t>4111</t>
  </si>
  <si>
    <t>420</t>
  </si>
  <si>
    <t>1. Трошоци за бонуси (кои зависат од резултатот)</t>
  </si>
  <si>
    <t>4200</t>
  </si>
  <si>
    <t>2. Трошоци за попусти (кои не зависат од резултатот)</t>
  </si>
  <si>
    <t>4201</t>
  </si>
  <si>
    <t>1.1 Провизија</t>
  </si>
  <si>
    <t>430</t>
  </si>
  <si>
    <t>438</t>
  </si>
  <si>
    <t>2. Административни трошоци  (257+258+259+260)</t>
  </si>
  <si>
    <t>2.1 Амортизација на материјални средства кои служат за вршење на дејноста</t>
  </si>
  <si>
    <t>44</t>
  </si>
  <si>
    <t>2.3 Трошоци за услуги на физички лица кои не вршат дејност (договори за работа, авторски договори и други правни односи) заедно со сите давачки</t>
  </si>
  <si>
    <t>431</t>
  </si>
  <si>
    <t>1. Трошоци за превентива</t>
  </si>
  <si>
    <t>424</t>
  </si>
  <si>
    <t xml:space="preserve">2. Останати осигурително технички трошоци , намалени за реосигурување </t>
  </si>
  <si>
    <t>421, 422, 423, 425, 429</t>
  </si>
  <si>
    <t>1. Амортизација и вредносно усогласување на материјални средства кои не служат за вршење на дејноста</t>
  </si>
  <si>
    <t>490</t>
  </si>
  <si>
    <t>2. Трошоци за камати</t>
  </si>
  <si>
    <t>480</t>
  </si>
  <si>
    <t>3. Негативни курсни разлики</t>
  </si>
  <si>
    <t>481</t>
  </si>
  <si>
    <t>4. Вредносно усогласување (нереализирани загуби, сведување на објективна вредност)</t>
  </si>
  <si>
    <t>483</t>
  </si>
  <si>
    <t>5.1 Финансиски вложувања расположливи за продажба</t>
  </si>
  <si>
    <t>5.2 Финансиски вложувања за тргување  (по објективна вредност)</t>
  </si>
  <si>
    <t>4842</t>
  </si>
  <si>
    <t>5.3 Останати финансиски вложувања</t>
  </si>
  <si>
    <t>4840, 4843, 4849</t>
  </si>
  <si>
    <t>6. Останати трошоци од вложувања</t>
  </si>
  <si>
    <t>494</t>
  </si>
  <si>
    <t xml:space="preserve">491, 492, 493, 495,496, 497, 498 </t>
  </si>
  <si>
    <t>Б. РАСХОДИ ОД РАБОТЕЊЕТО (227+235+245+248+251+261+271+274+275)</t>
  </si>
  <si>
    <t xml:space="preserve">1.1 Промени во бруто математичката резерва </t>
  </si>
  <si>
    <t xml:space="preserve">1.2 Промени во бруто математичката резерва  - дел за соосигурување/реосигурување </t>
  </si>
  <si>
    <t>1. Промени во математичката резерва, нето од реосигурување  (237-238)</t>
  </si>
  <si>
    <t xml:space="preserve">7. Промени во бруто резервите за штети – дел за реосигурување </t>
  </si>
  <si>
    <t xml:space="preserve">6. Промени во бруто резервите за штети – дел за соосигурување </t>
  </si>
  <si>
    <t xml:space="preserve">5. Промени во бруто резервите за штети </t>
  </si>
  <si>
    <t>3. Промени во останатите технички резерви, нето од реосигурување (243-244)</t>
  </si>
  <si>
    <t xml:space="preserve">2.2 Промени во бруто еквилизационата резерва  - дел за соосигурување/реосигурување </t>
  </si>
  <si>
    <t>3.1 Промени во останатите бруто технички резерви</t>
  </si>
  <si>
    <t>3.2 Промени во останатите бруто технички резерви – дел за соосигурување и реосигурување</t>
  </si>
  <si>
    <t xml:space="preserve">1. Промени во бруто математичката резерва за осигурување на живот каде инвестициониот ризик е на товар на осигуреникот </t>
  </si>
  <si>
    <t xml:space="preserve">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</t>
  </si>
  <si>
    <t xml:space="preserve">6. Промена во бруто резервата за преносна премија </t>
  </si>
  <si>
    <t xml:space="preserve">7. Промена во бруто резервата за преносна премија - дел за соосигурување </t>
  </si>
  <si>
    <t>8. Промена во бруто резервата за преносна премија - дел за реосигурување</t>
  </si>
  <si>
    <t>I. НАСТАНАТИ ШТЕТИ (НЕТО ТРОШОЦИ ЗА ШТЕТИ) (228-229-230-231+232-233-234)</t>
  </si>
  <si>
    <t>III. ПРОМЕНИ ВО БРУТО МАТЕМАТИЧКАТА РЕЗЕРВА ЗА ОСИГУРУВАЊЕ НА ЖИВОТ КАДЕ ИНВЕСТИЦИОНИОТ РИЗИК Е НА ТОВАР НА ОСИГУРЕНИКОТ, НЕТО ОД РЕОСИГУРУВАЊЕ  (246-247)</t>
  </si>
  <si>
    <t>IV. ТРОШОЦИ ЗА БОНУСИ И  ПОПУСТИ, НЕТО ОД РЕОСИГУРУВАЊЕ (249+250)</t>
  </si>
  <si>
    <t>V. НЕТО ТРОШОЦИ ЗА СПРОВЕДУВАЊЕ НА ОСИГУРУВАЊЕТО (252+256)</t>
  </si>
  <si>
    <t>VI. ТРОШОЦИ ОД ВЛОЖУВАЊА (262+263+264+265+266+270)</t>
  </si>
  <si>
    <t>482,485,489</t>
  </si>
  <si>
    <t>VII. ОСТАНАТИ ОСИГУРИТЕЛНО ТЕХНИЧКИ ТРОШОЦИ, НАМАЛЕНИ ЗА РЕОСИГУРУВАЊЕ (272+273)</t>
  </si>
  <si>
    <t xml:space="preserve">VIII. ВРЕДНОСНО УСОГЛАСУВАЊE НА ПОБАРУВАЊАТА ПО ОСНОВ НА ПРЕМИЈА </t>
  </si>
  <si>
    <t>IX. ОСТАНАТИ РАСХОДИ, ВКУЧУВАЈЌИ И ВРЕДНОСНИ УСОГЛАСУВАЊА</t>
  </si>
  <si>
    <t>X. ДОБИВКА ЗА ДЕЛОВНАТА ГОДИНА ПРЕД ОДДАНОЧУВАЊЕ (200-226)</t>
  </si>
  <si>
    <t>XI. ЗАГУБА ЗА ДЕЛОВНАТА ГОДИНА ПРЕД ОДДАНОЧУВАЊЕ (226-200)</t>
  </si>
  <si>
    <t xml:space="preserve">XII. ДАНОК НА ДОБИВКА ОДНОСНО ЗАГУБА </t>
  </si>
  <si>
    <t>XIII. ОДЛОЖЕН ДАНОК</t>
  </si>
  <si>
    <t>XIV. ДОБИВКА ЗА ДЕЛОВНАТА ГОДИНА ПО ОДДАНОЧУВАЊЕ (276-278-279)</t>
  </si>
  <si>
    <t>XV. ЗАГУБА ЗА ДЕЛОВНАТА ГОДИНА ПО ОДДАНОЧУВАЊE (277-278-279)</t>
  </si>
  <si>
    <t>800</t>
  </si>
  <si>
    <t>801</t>
  </si>
  <si>
    <t>810, 811</t>
  </si>
  <si>
    <t>820</t>
  </si>
  <si>
    <t>821</t>
  </si>
  <si>
    <t>7200, 7210,  7220, 7230, 7240, 7250, 7260, 7270, 729д</t>
  </si>
  <si>
    <t>730, 731, 732, 733, 734, 735, 736, 737, 738, 739</t>
  </si>
  <si>
    <t>Број на белешка</t>
  </si>
  <si>
    <t>Износ</t>
  </si>
  <si>
    <t>Тековна деловна година</t>
  </si>
  <si>
    <t>Претходна деловна година</t>
  </si>
  <si>
    <t>Содржина:</t>
  </si>
  <si>
    <t>(група)</t>
  </si>
  <si>
    <t>(тековна година)</t>
  </si>
  <si>
    <t>(период)</t>
  </si>
  <si>
    <t>(назив на друштво)</t>
  </si>
  <si>
    <t>неживотно осигурување</t>
  </si>
  <si>
    <t>01.01 - 31.03</t>
  </si>
  <si>
    <t>осигурување на живот</t>
  </si>
  <si>
    <t>01.01 - 30.06</t>
  </si>
  <si>
    <t>01.01 - 30.09</t>
  </si>
  <si>
    <t>01.01 - 31.12</t>
  </si>
  <si>
    <t>Евроинс</t>
  </si>
  <si>
    <t>Винер</t>
  </si>
  <si>
    <t>Еуролинк</t>
  </si>
  <si>
    <t>Инсиг</t>
  </si>
  <si>
    <t>Уника</t>
  </si>
  <si>
    <t>Осигурителна Полиса</t>
  </si>
  <si>
    <t>Албсиг</t>
  </si>
  <si>
    <t>Друштво:</t>
  </si>
  <si>
    <t>Група:</t>
  </si>
  <si>
    <t>Период:</t>
  </si>
  <si>
    <t>Година:</t>
  </si>
  <si>
    <t>Изработил:</t>
  </si>
  <si>
    <t>Контролирал:
(овластен актуар)</t>
  </si>
  <si>
    <t>Одобрил:</t>
  </si>
  <si>
    <r>
      <t>II. ПРОМЕНИ ВО ОСТАНАТИТЕ ТЕХНИЧКИ РЕЗЕРВИ, НЕТО ОД РЕОСИГУРУВАЊЕ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(236+239+242)</t>
    </r>
  </si>
  <si>
    <t>2. Промени во еквилизационата резерва, нето од реосигурување (240-241)</t>
  </si>
  <si>
    <t>Број на позиц-ија</t>
  </si>
  <si>
    <t>БУ: Биланс на успех</t>
  </si>
  <si>
    <t>ЕМБС:</t>
  </si>
  <si>
    <t>5. Реализирани загуби од продажба на финансиски имот  - капитална загуба (267+268+269)</t>
  </si>
  <si>
    <t>почетна</t>
  </si>
  <si>
    <t>Винер живот</t>
  </si>
  <si>
    <t>Триглав</t>
  </si>
  <si>
    <t>Сава</t>
  </si>
  <si>
    <t>Уника живот</t>
  </si>
  <si>
    <t>223а</t>
  </si>
  <si>
    <t>710</t>
  </si>
  <si>
    <t>1.2 Бруто плати за вработените во внатрешната продажна мрежа</t>
  </si>
  <si>
    <t>253а</t>
  </si>
  <si>
    <t>4700</t>
  </si>
  <si>
    <t>2.2.1 Плати и надоместоци</t>
  </si>
  <si>
    <t>2.2.2 Трошоци за даноци на плати и надоместоци на плата</t>
  </si>
  <si>
    <t>2.2.3 Придонеси од задолжително социјално осигурување</t>
  </si>
  <si>
    <t>2.2.4 Трошоци за дополнително пензиско осигурување за вработени</t>
  </si>
  <si>
    <t>2.2.5 Останати трошоци за вработени</t>
  </si>
  <si>
    <t>258а</t>
  </si>
  <si>
    <t>258б</t>
  </si>
  <si>
    <t>258в</t>
  </si>
  <si>
    <t>258г</t>
  </si>
  <si>
    <t>258д</t>
  </si>
  <si>
    <t>4701д, 4702д</t>
  </si>
  <si>
    <t>471</t>
  </si>
  <si>
    <t>479</t>
  </si>
  <si>
    <t>2.4.1 Трошоци за услуги</t>
  </si>
  <si>
    <t>2.4.2 Материјални трошоци</t>
  </si>
  <si>
    <t>2.4.3 Трошоци за резервирање и останати трошоци од работењето</t>
  </si>
  <si>
    <t>260а</t>
  </si>
  <si>
    <t>260б</t>
  </si>
  <si>
    <t>260в</t>
  </si>
  <si>
    <t>432,433,434,435,436,4371д,4372,439</t>
  </si>
  <si>
    <t>450,451,452,453д,454,455,456,459</t>
  </si>
  <si>
    <t>460,461,462,463,464,465,466,467,468,469</t>
  </si>
  <si>
    <t>Македонија</t>
  </si>
  <si>
    <t xml:space="preserve">    III. ПРИХОДИ ПО ОСНОВ НА ПРОВИЗИИ ОД РЕОСИГУРУВАЊЕ</t>
  </si>
  <si>
    <t>4370, 4371д, 453д</t>
  </si>
  <si>
    <t>A. ПРИХОДИ ОД РАБОТЕЊЕТО (201+210+223a+224+225)</t>
  </si>
  <si>
    <t>IV. ОСТАНАТИ ОСИГУРИТЕЛНО ТЕХНИЧКИ ПРИХОДИ, НАМАЛЕНИ ЗА РЕОСИГУРУВАЊЕ</t>
  </si>
  <si>
    <t>711, 712,713,714 719</t>
  </si>
  <si>
    <t>V. ОСТАНАТИ ПРИХОДИ</t>
  </si>
  <si>
    <t>1. Трошоци за стекнување (253+253a+254+255)</t>
  </si>
  <si>
    <t>1.3 Останати трошоци за стекнување</t>
  </si>
  <si>
    <t>1.4 Промена во одложените трошоци за стекнување (+/-)</t>
  </si>
  <si>
    <t>2.2 Трошоци за вработените (258а+258б+258в+258г+258д)</t>
  </si>
  <si>
    <t>2.4 Останати административни трошоци (260а+260б+260в)</t>
  </si>
  <si>
    <t>Консолидирани:</t>
  </si>
  <si>
    <t>(консолидирани)</t>
  </si>
  <si>
    <t>да</t>
  </si>
  <si>
    <t>не</t>
  </si>
  <si>
    <t>Company Name:</t>
  </si>
  <si>
    <t>Reporting Period:</t>
  </si>
  <si>
    <t>Item</t>
  </si>
  <si>
    <t>AOP Number</t>
  </si>
  <si>
    <t>Notes</t>
  </si>
  <si>
    <t>Amounts</t>
  </si>
  <si>
    <t>Chart of accounts</t>
  </si>
  <si>
    <t>Current financial year</t>
  </si>
  <si>
    <t>Previous financial year</t>
  </si>
  <si>
    <t>1</t>
  </si>
  <si>
    <t>2</t>
  </si>
  <si>
    <t>4</t>
  </si>
  <si>
    <t>5</t>
  </si>
  <si>
    <t>Profit and Loss Account</t>
  </si>
  <si>
    <t>A. REVENUE (201+210+224+225)</t>
  </si>
  <si>
    <t>200</t>
  </si>
  <si>
    <t>I. EARNED PREMIUMS (NET EARNED PREMIUM) (202+203+204-205-206-207+208+209)</t>
  </si>
  <si>
    <t>201</t>
  </si>
  <si>
    <t>1. Gross written premiums from direct insurance operations</t>
  </si>
  <si>
    <t>700</t>
  </si>
  <si>
    <t>2. Gross written premiums from co-insurance operations</t>
  </si>
  <si>
    <t>203</t>
  </si>
  <si>
    <t>701</t>
  </si>
  <si>
    <t>3. Gross written premiums from reinsurance/retrocession operations</t>
  </si>
  <si>
    <t>204</t>
  </si>
  <si>
    <t>702</t>
  </si>
  <si>
    <t>4. Gross written premiums ceded to co-insurance</t>
  </si>
  <si>
    <t>205</t>
  </si>
  <si>
    <t>703</t>
  </si>
  <si>
    <t>5. Gross written premiums ceded to reinsurance/retrocession</t>
  </si>
  <si>
    <t>206</t>
  </si>
  <si>
    <t>704</t>
  </si>
  <si>
    <t>6. Changes in the gross unearned premium provisions</t>
  </si>
  <si>
    <t>207</t>
  </si>
  <si>
    <t>705</t>
  </si>
  <si>
    <t>7. Changes in the gross unearned premium provisions - co-insurer's share</t>
  </si>
  <si>
    <t>208</t>
  </si>
  <si>
    <t>706</t>
  </si>
  <si>
    <t>8. Changes in the gross unearned premium provisions - reinsurer's share</t>
  </si>
  <si>
    <t>II. INVESTMENT INCOME   (211+212+216+217+218+219+223)</t>
  </si>
  <si>
    <t>210</t>
  </si>
  <si>
    <t>1.Income from participating interests, with a separate indication of that
derived from affiliated undertakings</t>
  </si>
  <si>
    <t>211</t>
  </si>
  <si>
    <t>2. Income from land and buildings (213+214+215)</t>
  </si>
  <si>
    <t>2.1 Income from rent</t>
  </si>
  <si>
    <t>213</t>
  </si>
  <si>
    <t>2.2 Value re-adjustments on investments</t>
  </si>
  <si>
    <t>214</t>
  </si>
  <si>
    <t>2.3 Gains on the realization of investments</t>
  </si>
  <si>
    <t>215</t>
  </si>
  <si>
    <t>7263</t>
  </si>
  <si>
    <t>3. Interest income</t>
  </si>
  <si>
    <t>216</t>
  </si>
  <si>
    <t>4. Changes in the foreign exchange rates</t>
  </si>
  <si>
    <t>217</t>
  </si>
  <si>
    <t>5. Value adjustment (unrealized gains, arriving at fair value)</t>
  </si>
  <si>
    <t>218</t>
  </si>
  <si>
    <t>6. Realized gains from realization of financial assets - capital gain (220+221+222)</t>
  </si>
  <si>
    <t>219</t>
  </si>
  <si>
    <t>6.1 Financial investments available for sale</t>
  </si>
  <si>
    <t>220</t>
  </si>
  <si>
    <t>6.2 Financial investments held for trading (at fair value)</t>
  </si>
  <si>
    <t>221</t>
  </si>
  <si>
    <t>6.3 Other financial investments</t>
  </si>
  <si>
    <t>222</t>
  </si>
  <si>
    <t>7. Other investment income</t>
  </si>
  <si>
    <t>223</t>
  </si>
  <si>
    <t>224</t>
  </si>
  <si>
    <t>710, 711, 712, 719</t>
  </si>
  <si>
    <t>225</t>
  </si>
  <si>
    <t>B. EXPENSES (227+235+245+248+251+261+271+274+275)</t>
  </si>
  <si>
    <t>226</t>
  </si>
  <si>
    <t>I. INCURRED CLAIMS (NET CLAIMS INCURRED COSTS) (228-229-230-231+232-233-234)</t>
  </si>
  <si>
    <t>227</t>
  </si>
  <si>
    <t xml:space="preserve">1. Gross claims paid </t>
  </si>
  <si>
    <t>228</t>
  </si>
  <si>
    <t>2. Deduction for the income from gross realized recourse receivables</t>
  </si>
  <si>
    <t>229</t>
  </si>
  <si>
    <t>3. Gross claims paid, co-insurer's share</t>
  </si>
  <si>
    <t>230</t>
  </si>
  <si>
    <t>4. Gross claims paid, reinsurer's/retrocessionare's share</t>
  </si>
  <si>
    <t>231</t>
  </si>
  <si>
    <t>5. Changes in the gross claims provisions</t>
  </si>
  <si>
    <t>232</t>
  </si>
  <si>
    <t>6. Changes in the gross claims provisions - co-insurer's share</t>
  </si>
  <si>
    <t>233</t>
  </si>
  <si>
    <t>7. Changes in the gross claims provisions - re-insurer's share</t>
  </si>
  <si>
    <t>234</t>
  </si>
  <si>
    <t>II. CHANGES IN THE OTHER TECHNICAL PROVISIONS, NET OF REINSURANCE (236+239+242)</t>
  </si>
  <si>
    <t>235</t>
  </si>
  <si>
    <t>1. Changes in the mathematical provision, net of reinsurance  (237-238)</t>
  </si>
  <si>
    <t>236</t>
  </si>
  <si>
    <t xml:space="preserve">1.1 Changes in the gross mathematical provision </t>
  </si>
  <si>
    <t>237</t>
  </si>
  <si>
    <t>1.2 Changes in the gross mathematical provision  - co-insurer's/reinsurer's share</t>
  </si>
  <si>
    <t>238</t>
  </si>
  <si>
    <t>2. Changes in the equilization provision, net of reinsurance (240-241)</t>
  </si>
  <si>
    <t>239</t>
  </si>
  <si>
    <t>2.1. Changes in the gross equilization provision</t>
  </si>
  <si>
    <t>240</t>
  </si>
  <si>
    <t>2.2 Changes in the gross equilization provision  -co-insurer's/reinsurer's share</t>
  </si>
  <si>
    <t>241</t>
  </si>
  <si>
    <t>3. Changes in the other technical provisions, net of reinsurance (243-244)</t>
  </si>
  <si>
    <t>242</t>
  </si>
  <si>
    <t xml:space="preserve">3.1 Changes in the other gross technical provisions </t>
  </si>
  <si>
    <t>243</t>
  </si>
  <si>
    <t>3.2 Changes in the other gross technical provisions  – co-insurer's/reinsurer's share</t>
  </si>
  <si>
    <t>244</t>
  </si>
  <si>
    <t>III. CHANGES IN THE GROSS MATHEMATICAL PROVISION RELATED TO LIFE INSURANCE CONTRACTS WHERE THE INVESTMENT RISK IS BORNE BY THE POLICYHOLDERS, NET OF REINSURANCE  (246-247)</t>
  </si>
  <si>
    <t>245</t>
  </si>
  <si>
    <t>1. Changes in the gross mathematical provision related to life insurance contracts where the investment risk is borne by the policyholder</t>
  </si>
  <si>
    <t>246</t>
  </si>
  <si>
    <t>2. Changes in the gross mathematical provision related to life insurance contracts where the investment risk is borne by the policyholder – co-insurer's/reinsurer's share</t>
  </si>
  <si>
    <t>IV. BONUSES AND REBATES, NET OF REINSURANCE (249+250)</t>
  </si>
  <si>
    <t>248</t>
  </si>
  <si>
    <t>1. Bonuses (resulting from experience of the business as a whole)</t>
  </si>
  <si>
    <t>249</t>
  </si>
  <si>
    <t>2. Rebates (resulting from experience of the performance of the individual contracts)</t>
  </si>
  <si>
    <t>250</t>
  </si>
  <si>
    <t>V. NET COSTS RELATED TO DIRECT INSURANCE OPERATIONS (252+256)</t>
  </si>
  <si>
    <t>251</t>
  </si>
  <si>
    <t>1. Acquisition costs (253+254+255)</t>
  </si>
  <si>
    <t>252</t>
  </si>
  <si>
    <t>1.1 Commision</t>
  </si>
  <si>
    <t>253</t>
  </si>
  <si>
    <t>1.2 Other acquisition costs</t>
  </si>
  <si>
    <t>254</t>
  </si>
  <si>
    <t xml:space="preserve">4370, 4371д, 453д, 4700, </t>
  </si>
  <si>
    <t>1.3 Change in deferred acquisition costs (+/-)</t>
  </si>
  <si>
    <t>255</t>
  </si>
  <si>
    <t>2. Administrative expenses  (257+258+259+260)</t>
  </si>
  <si>
    <t>256</t>
  </si>
  <si>
    <t>2.1 Depreciation of the tangible assets for its own activities</t>
  </si>
  <si>
    <t>257</t>
  </si>
  <si>
    <t>2.2 Staff costs</t>
  </si>
  <si>
    <t>258</t>
  </si>
  <si>
    <t>4701, 4702, 471, 479</t>
  </si>
  <si>
    <t>2.3 Costs for services performed by individuals on occasional basis (on contractual basis) including all the taxes related to those contracts</t>
  </si>
  <si>
    <t>259</t>
  </si>
  <si>
    <t>2.4 Other administrative expenses</t>
  </si>
  <si>
    <t>260</t>
  </si>
  <si>
    <t>432, 433,434, 435, 436, 4371д, 4372, 439, 450,451,452,453д, 454,455,456,459, 460, 461,462,463,464,465,466,467,468,469</t>
  </si>
  <si>
    <t>VI. INVESTMENT CHARGES (262+263+264+265+266+270)</t>
  </si>
  <si>
    <t>261</t>
  </si>
  <si>
    <t>1. Depreciation and value adjustment of tangible assets not used for its own activities</t>
  </si>
  <si>
    <t>262</t>
  </si>
  <si>
    <t>2. Interest charges</t>
  </si>
  <si>
    <t>263</t>
  </si>
  <si>
    <t>3. Changes in foreign exchange rates</t>
  </si>
  <si>
    <t>264</t>
  </si>
  <si>
    <t>4. Value adjustment (unrealized gains, arriving at fair value)</t>
  </si>
  <si>
    <t>265</t>
  </si>
  <si>
    <t>5. Realized losses from realization of financial assets - capital loss (267+268+269)</t>
  </si>
  <si>
    <t>266</t>
  </si>
  <si>
    <t>5.1 Financial investments available for sale</t>
  </si>
  <si>
    <t>267</t>
  </si>
  <si>
    <t>4841</t>
  </si>
  <si>
    <t>5.2 Financial investments held for trading (at fair value)</t>
  </si>
  <si>
    <t>268</t>
  </si>
  <si>
    <t>5.3 Other financial investments</t>
  </si>
  <si>
    <t>269</t>
  </si>
  <si>
    <t>6. Other investment charges</t>
  </si>
  <si>
    <t>270</t>
  </si>
  <si>
    <t>VII. OTHER INSURANCE RELATED COSTS, NET OF REINSURANCE (272+273)</t>
  </si>
  <si>
    <t>271</t>
  </si>
  <si>
    <t>1. Prevention funds</t>
  </si>
  <si>
    <t>272</t>
  </si>
  <si>
    <t>2. Other insurance related costs, net of reinsurance</t>
  </si>
  <si>
    <t>273</t>
  </si>
  <si>
    <t>VIII. VALUE ADJUSTMENT OF THE DEBTS OWED BY POLICYHOLDERS</t>
  </si>
  <si>
    <t>274</t>
  </si>
  <si>
    <t>IX. OTHER EXPENDITURES, INCLUDING VALUE ADJUSTMENTS</t>
  </si>
  <si>
    <t>275</t>
  </si>
  <si>
    <t>X. PROFIT FOR THE FINANCIAL YEAR BEFORE TAX (200-226)</t>
  </si>
  <si>
    <t>276</t>
  </si>
  <si>
    <t>XI. LOSS FOR THE FINANCIAL YEAR BEFORE TAX (226-200)</t>
  </si>
  <si>
    <t>277</t>
  </si>
  <si>
    <t>XII. INCOME TAX I.E. TAX ON LOSSES</t>
  </si>
  <si>
    <t>278</t>
  </si>
  <si>
    <t>XIII. DEFERRED TAX</t>
  </si>
  <si>
    <t>279</t>
  </si>
  <si>
    <t>XIV. PROFIT FOR THE FINANCIAL YEAR AFTER TAX (276-278-279)</t>
  </si>
  <si>
    <t>XV. LOSS FOR THE FINANCIAL YEAR AFTER TAX (277-278-279)</t>
  </si>
  <si>
    <t>281</t>
  </si>
  <si>
    <t>Consolidated report</t>
  </si>
  <si>
    <t>Year</t>
  </si>
  <si>
    <t>IV. OTHER INSURANCE RELATED REVENUE, NET OF REINSURANCE</t>
  </si>
  <si>
    <t>V. OTHER REVENUE</t>
  </si>
  <si>
    <t>2.2.1 Salaries and contributions</t>
  </si>
  <si>
    <t xml:space="preserve">    III. INSURANCE COMMISION REVENUES FROM REINSURANCE</t>
  </si>
  <si>
    <t>2.2.2 Salary taxes and contributions</t>
  </si>
  <si>
    <t>2.2.3 Social security contribitions</t>
  </si>
  <si>
    <t>2.2.4 Voluntary pension contributions for employees</t>
  </si>
  <si>
    <t>2.2.5 Other administrative expenses</t>
  </si>
  <si>
    <t>1.2 Gross salaries for in-house brokers</t>
  </si>
  <si>
    <t>2.4.1 Service costs</t>
  </si>
  <si>
    <t>2.4.2 Material costs</t>
  </si>
  <si>
    <t>2.4.3 Provisions and other costs</t>
  </si>
  <si>
    <t>Периодично известување</t>
  </si>
  <si>
    <t>(Биланс на успех)</t>
  </si>
  <si>
    <t>Ревидирани:</t>
  </si>
  <si>
    <t>MAКЕДОНИЈА осигурување ад Скопје Виена Иншуренс Груп</t>
  </si>
  <si>
    <t>Маргарета Поповска Гошева</t>
  </si>
  <si>
    <t>Бошко Андов</t>
  </si>
  <si>
    <t>Билјана Николовска Митева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</si>
</sst>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b/>
      <sz val="13"/>
      <name val="Arial Narrow"/>
      <family val="2"/>
      <charset val="204"/>
    </font>
    <font>
      <sz val="8"/>
      <name val="Arial"/>
      <family val="2"/>
    </font>
    <font>
      <b/>
      <sz val="13"/>
      <name val="Arial Narrow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6"/>
      <color indexed="63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9847407452621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ck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/>
      <diagonal/>
    </border>
    <border>
      <left style="thick">
        <color indexed="8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/>
      <top style="double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8"/>
      </bottom>
      <diagonal/>
    </border>
    <border>
      <left style="thick">
        <color indexed="8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ck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ck">
        <color indexed="8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984740745262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</borders>
  <cellStyleXfs count="10">
    <xf numFmtId="0" fontId="0" fillId="0" borderId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5" fillId="2" borderId="1" applyBorder="0">
      <alignment vertical="center" wrapText="1"/>
    </xf>
    <xf numFmtId="0" fontId="16" fillId="3" borderId="0" applyBorder="0">
      <alignment vertical="center" wrapText="1"/>
    </xf>
  </cellStyleXfs>
  <cellXfs count="244">
    <xf numFmtId="0" fontId="1" fillId="0" borderId="0" xfId="0" applyFont="1"/>
    <xf numFmtId="0" fontId="1" fillId="0" borderId="0" xfId="4"/>
    <xf numFmtId="0" fontId="23" fillId="0" borderId="0" xfId="4" applyFont="1"/>
    <xf numFmtId="0" fontId="1" fillId="0" borderId="0" xfId="4" applyAlignment="1">
      <alignment vertical="center"/>
    </xf>
    <xf numFmtId="0" fontId="23" fillId="0" borderId="0" xfId="4" applyFont="1" applyAlignment="1">
      <alignment vertical="center"/>
    </xf>
    <xf numFmtId="0" fontId="14" fillId="0" borderId="0" xfId="4" applyFont="1" applyAlignment="1">
      <alignment vertical="top" wrapText="1"/>
    </xf>
    <xf numFmtId="0" fontId="1" fillId="0" borderId="15" xfId="4" applyBorder="1" applyAlignment="1">
      <alignment vertical="center"/>
    </xf>
    <xf numFmtId="0" fontId="1" fillId="0" borderId="16" xfId="4" applyBorder="1" applyAlignment="1">
      <alignment vertical="center"/>
    </xf>
    <xf numFmtId="0" fontId="1" fillId="0" borderId="15" xfId="4" applyBorder="1" applyAlignment="1">
      <alignment vertical="center" wrapText="1"/>
    </xf>
    <xf numFmtId="0" fontId="1" fillId="0" borderId="17" xfId="4" applyBorder="1" applyAlignment="1">
      <alignment vertical="center"/>
    </xf>
    <xf numFmtId="3" fontId="10" fillId="0" borderId="18" xfId="0" applyNumberFormat="1" applyFont="1" applyBorder="1" applyAlignment="1" applyProtection="1">
      <alignment horizontal="right" vertical="center"/>
      <protection locked="0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9" fillId="0" borderId="21" xfId="0" applyNumberFormat="1" applyFont="1" applyBorder="1" applyAlignment="1" applyProtection="1">
      <alignment horizontal="right" vertical="center" wrapText="1"/>
      <protection locked="0"/>
    </xf>
    <xf numFmtId="3" fontId="9" fillId="0" borderId="20" xfId="0" applyNumberFormat="1" applyFont="1" applyBorder="1" applyAlignment="1" applyProtection="1">
      <alignment horizontal="right" vertical="center" wrapText="1"/>
      <protection locked="0"/>
    </xf>
    <xf numFmtId="3" fontId="9" fillId="0" borderId="22" xfId="0" applyNumberFormat="1" applyFont="1" applyBorder="1" applyAlignment="1" applyProtection="1">
      <alignment horizontal="right" vertical="center" wrapText="1"/>
      <protection locked="0"/>
    </xf>
    <xf numFmtId="3" fontId="10" fillId="0" borderId="21" xfId="0" applyNumberFormat="1" applyFont="1" applyBorder="1" applyAlignment="1" applyProtection="1">
      <alignment horizontal="right" vertical="center" wrapText="1"/>
      <protection locked="0"/>
    </xf>
    <xf numFmtId="3" fontId="10" fillId="0" borderId="20" xfId="0" applyNumberFormat="1" applyFont="1" applyBorder="1" applyAlignment="1" applyProtection="1">
      <alignment horizontal="right" vertical="center" wrapText="1"/>
      <protection locked="0"/>
    </xf>
    <xf numFmtId="3" fontId="10" fillId="0" borderId="22" xfId="0" applyNumberFormat="1" applyFont="1" applyBorder="1" applyAlignment="1" applyProtection="1">
      <alignment horizontal="right" vertical="center" wrapText="1"/>
      <protection locked="0"/>
    </xf>
    <xf numFmtId="3" fontId="10" fillId="0" borderId="18" xfId="0" applyNumberFormat="1" applyFont="1" applyBorder="1" applyAlignment="1" applyProtection="1">
      <alignment horizontal="right" vertical="center" wrapText="1"/>
      <protection locked="0"/>
    </xf>
    <xf numFmtId="3" fontId="10" fillId="0" borderId="19" xfId="0" applyNumberFormat="1" applyFont="1" applyBorder="1" applyAlignment="1" applyProtection="1">
      <alignment horizontal="right" vertical="center" wrapText="1"/>
      <protection locked="0"/>
    </xf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applyNumberFormat="1" applyFont="1" applyBorder="1" applyAlignment="1" applyProtection="1">
      <alignment horizontal="right"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applyNumberFormat="1" applyFont="1" applyBorder="1" applyAlignment="1" applyProtection="1">
      <alignment horizontal="right" vertical="center"/>
      <protection locked="0"/>
    </xf>
    <xf numFmtId="3" fontId="10" fillId="0" borderId="27" xfId="0" applyNumberFormat="1" applyFont="1" applyBorder="1" applyAlignment="1" applyProtection="1">
      <alignment horizontal="right" vertical="center"/>
      <protection locked="0"/>
    </xf>
    <xf numFmtId="3" fontId="10" fillId="0" borderId="28" xfId="0" applyNumberFormat="1" applyFont="1" applyBorder="1" applyAlignment="1" applyProtection="1">
      <alignment horizontal="right" vertical="center"/>
      <protection locked="0"/>
    </xf>
    <xf numFmtId="49" fontId="10" fillId="0" borderId="29" xfId="0" applyNumberFormat="1" applyFont="1" applyBorder="1" applyAlignment="1" applyProtection="1">
      <alignment horizontal="center" vertical="center" wrapText="1"/>
      <protection locked="0"/>
    </xf>
    <xf numFmtId="49" fontId="10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49" fontId="10" fillId="0" borderId="31" xfId="0" applyNumberFormat="1" applyFont="1" applyBorder="1" applyAlignment="1" applyProtection="1">
      <alignment horizontal="center" vertical="center" wrapText="1"/>
      <protection locked="0"/>
    </xf>
    <xf numFmtId="49" fontId="10" fillId="0" borderId="32" xfId="0" applyNumberFormat="1" applyFont="1" applyBorder="1" applyAlignment="1" applyProtection="1">
      <alignment horizontal="center" vertical="center" wrapText="1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49" fontId="10" fillId="0" borderId="36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49" fontId="10" fillId="0" borderId="40" xfId="0" applyNumberFormat="1" applyFont="1" applyBorder="1" applyAlignment="1" applyProtection="1">
      <alignment horizontal="center" vertical="center"/>
      <protection locked="0"/>
    </xf>
    <xf numFmtId="3" fontId="9" fillId="0" borderId="41" xfId="0" applyNumberFormat="1" applyFont="1" applyBorder="1" applyAlignment="1" applyProtection="1">
      <alignment horizontal="right" vertical="center" wrapText="1"/>
      <protection locked="0"/>
    </xf>
    <xf numFmtId="3" fontId="9" fillId="0" borderId="42" xfId="0" applyNumberFormat="1" applyFont="1" applyBorder="1" applyAlignment="1" applyProtection="1">
      <alignment horizontal="right" vertical="center" wrapText="1"/>
      <protection locked="0"/>
    </xf>
    <xf numFmtId="3" fontId="9" fillId="0" borderId="43" xfId="0" applyNumberFormat="1" applyFont="1" applyBorder="1" applyAlignment="1" applyProtection="1">
      <alignment horizontal="right" vertical="center" wrapText="1"/>
      <protection locked="0"/>
    </xf>
    <xf numFmtId="3" fontId="10" fillId="0" borderId="41" xfId="0" applyNumberFormat="1" applyFont="1" applyBorder="1" applyAlignment="1" applyProtection="1">
      <alignment horizontal="right" vertical="center" wrapText="1"/>
      <protection locked="0"/>
    </xf>
    <xf numFmtId="3" fontId="10" fillId="0" borderId="42" xfId="0" applyNumberFormat="1" applyFont="1" applyBorder="1" applyAlignment="1" applyProtection="1">
      <alignment horizontal="right" vertical="center" wrapText="1"/>
      <protection locked="0"/>
    </xf>
    <xf numFmtId="3" fontId="10" fillId="0" borderId="43" xfId="0" applyNumberFormat="1" applyFont="1" applyBorder="1" applyAlignment="1" applyProtection="1">
      <alignment horizontal="right" vertical="center" wrapText="1"/>
      <protection locked="0"/>
    </xf>
    <xf numFmtId="3" fontId="9" fillId="0" borderId="42" xfId="0" applyNumberFormat="1" applyFont="1" applyBorder="1" applyAlignment="1" applyProtection="1">
      <alignment horizontal="right" vertical="center"/>
      <protection locked="0"/>
    </xf>
    <xf numFmtId="3" fontId="10" fillId="0" borderId="43" xfId="0" applyNumberFormat="1" applyFont="1" applyBorder="1" applyAlignment="1" applyProtection="1">
      <alignment horizontal="right" vertical="center"/>
      <protection locked="0"/>
    </xf>
    <xf numFmtId="49" fontId="9" fillId="0" borderId="44" xfId="0" applyNumberFormat="1" applyFont="1" applyBorder="1" applyAlignment="1" applyProtection="1">
      <alignment horizontal="center" vertical="center" wrapText="1"/>
      <protection locked="0"/>
    </xf>
    <xf numFmtId="3" fontId="9" fillId="0" borderId="45" xfId="0" applyNumberFormat="1" applyFont="1" applyBorder="1" applyAlignment="1" applyProtection="1">
      <alignment horizontal="right" vertical="center" wrapText="1"/>
      <protection locked="0"/>
    </xf>
    <xf numFmtId="3" fontId="9" fillId="0" borderId="46" xfId="0" applyNumberFormat="1" applyFont="1" applyBorder="1" applyAlignment="1" applyProtection="1">
      <alignment horizontal="right" vertical="center" wrapText="1"/>
      <protection locked="0"/>
    </xf>
    <xf numFmtId="0" fontId="1" fillId="0" borderId="2" xfId="4" applyBorder="1"/>
    <xf numFmtId="0" fontId="1" fillId="0" borderId="3" xfId="4" applyBorder="1"/>
    <xf numFmtId="0" fontId="1" fillId="0" borderId="2" xfId="4" applyBorder="1" applyAlignment="1">
      <alignment vertical="center"/>
    </xf>
    <xf numFmtId="0" fontId="1" fillId="0" borderId="3" xfId="4" applyBorder="1" applyAlignment="1">
      <alignment vertical="center"/>
    </xf>
    <xf numFmtId="0" fontId="1" fillId="0" borderId="47" xfId="4" applyBorder="1" applyAlignment="1">
      <alignment vertical="center"/>
    </xf>
    <xf numFmtId="0" fontId="1" fillId="0" borderId="4" xfId="4" applyBorder="1"/>
    <xf numFmtId="0" fontId="1" fillId="0" borderId="5" xfId="4" applyBorder="1"/>
    <xf numFmtId="0" fontId="1" fillId="0" borderId="6" xfId="4" applyBorder="1"/>
    <xf numFmtId="49" fontId="10" fillId="0" borderId="48" xfId="0" applyNumberFormat="1" applyFont="1" applyBorder="1" applyAlignment="1" applyProtection="1">
      <alignment horizontal="center" vertical="center" wrapText="1"/>
      <protection locked="0"/>
    </xf>
    <xf numFmtId="49" fontId="10" fillId="0" borderId="49" xfId="0" applyNumberFormat="1" applyFont="1" applyBorder="1" applyAlignment="1" applyProtection="1">
      <alignment horizontal="center" vertical="center" wrapText="1"/>
      <protection locked="0"/>
    </xf>
    <xf numFmtId="3" fontId="10" fillId="0" borderId="50" xfId="0" applyNumberFormat="1" applyFont="1" applyBorder="1" applyAlignment="1" applyProtection="1">
      <alignment horizontal="right" vertical="center" wrapText="1"/>
      <protection locked="0"/>
    </xf>
    <xf numFmtId="3" fontId="10" fillId="0" borderId="51" xfId="0" applyNumberFormat="1" applyFont="1" applyBorder="1" applyAlignment="1" applyProtection="1">
      <alignment horizontal="right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3" fontId="9" fillId="0" borderId="52" xfId="0" applyNumberFormat="1" applyFont="1" applyBorder="1" applyAlignment="1" applyProtection="1">
      <alignment horizontal="right" vertical="center" wrapText="1"/>
      <protection locked="0"/>
    </xf>
    <xf numFmtId="3" fontId="9" fillId="0" borderId="53" xfId="0" applyNumberFormat="1" applyFont="1" applyBorder="1" applyAlignment="1" applyProtection="1">
      <alignment horizontal="right" vertical="center" wrapText="1"/>
      <protection locked="0"/>
    </xf>
    <xf numFmtId="3" fontId="9" fillId="0" borderId="54" xfId="0" applyNumberFormat="1" applyFont="1" applyBorder="1" applyAlignment="1" applyProtection="1">
      <alignment horizontal="right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3" fontId="9" fillId="0" borderId="50" xfId="0" applyNumberFormat="1" applyFont="1" applyBorder="1" applyAlignment="1" applyProtection="1">
      <alignment horizontal="right" vertical="center" wrapText="1"/>
      <protection locked="0"/>
    </xf>
    <xf numFmtId="3" fontId="9" fillId="0" borderId="51" xfId="0" applyNumberFormat="1" applyFont="1" applyBorder="1" applyAlignment="1" applyProtection="1">
      <alignment horizontal="right" vertical="center" wrapText="1"/>
      <protection locked="0"/>
    </xf>
    <xf numFmtId="0" fontId="1" fillId="0" borderId="56" xfId="4" applyBorder="1" applyAlignment="1" applyProtection="1">
      <alignment horizontal="left" vertical="center"/>
      <protection locked="0"/>
    </xf>
    <xf numFmtId="0" fontId="1" fillId="0" borderId="57" xfId="4" applyBorder="1" applyAlignment="1">
      <alignment vertical="center"/>
    </xf>
    <xf numFmtId="0" fontId="11" fillId="0" borderId="0" xfId="4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2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4" borderId="60" xfId="0" applyFont="1" applyFill="1" applyBorder="1" applyAlignment="1">
      <alignment vertical="center"/>
    </xf>
    <xf numFmtId="0" fontId="10" fillId="0" borderId="61" xfId="0" applyFont="1" applyBorder="1" applyAlignment="1">
      <alignment horizontal="left" vertical="center" wrapText="1" indent="1"/>
    </xf>
    <xf numFmtId="0" fontId="10" fillId="0" borderId="62" xfId="0" applyFont="1" applyBorder="1" applyAlignment="1">
      <alignment horizontal="center" vertical="center" wrapText="1"/>
    </xf>
    <xf numFmtId="49" fontId="9" fillId="4" borderId="60" xfId="0" applyNumberFormat="1" applyFont="1" applyFill="1" applyBorder="1" applyAlignment="1">
      <alignment horizontal="left" vertical="center"/>
    </xf>
    <xf numFmtId="0" fontId="9" fillId="0" borderId="63" xfId="0" applyFont="1" applyBorder="1" applyAlignment="1">
      <alignment horizontal="left" vertical="center" wrapText="1" indent="2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left" vertical="center" wrapText="1" indent="2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left" vertical="center" wrapText="1" indent="2"/>
    </xf>
    <xf numFmtId="0" fontId="9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left" vertical="center" wrapText="1" indent="1"/>
    </xf>
    <xf numFmtId="0" fontId="10" fillId="0" borderId="70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left" vertical="center" wrapText="1" indent="2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left" vertical="center" wrapText="1" indent="2"/>
    </xf>
    <xf numFmtId="0" fontId="10" fillId="0" borderId="66" xfId="0" applyFont="1" applyBorder="1" applyAlignment="1">
      <alignment horizontal="center" vertical="center" wrapText="1"/>
    </xf>
    <xf numFmtId="49" fontId="9" fillId="4" borderId="60" xfId="0" applyNumberFormat="1" applyFont="1" applyFill="1" applyBorder="1" applyAlignment="1">
      <alignment vertical="center"/>
    </xf>
    <xf numFmtId="0" fontId="9" fillId="0" borderId="65" xfId="0" applyFont="1" applyBorder="1" applyAlignment="1">
      <alignment horizontal="left" vertical="center" wrapText="1" indent="3"/>
    </xf>
    <xf numFmtId="0" fontId="10" fillId="0" borderId="67" xfId="0" applyFont="1" applyBorder="1" applyAlignment="1">
      <alignment horizontal="left" vertical="center" wrapText="1" indent="2"/>
    </xf>
    <xf numFmtId="0" fontId="10" fillId="0" borderId="68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left" vertical="center"/>
    </xf>
    <xf numFmtId="0" fontId="10" fillId="0" borderId="73" xfId="0" applyFont="1" applyBorder="1" applyAlignment="1">
      <alignment horizontal="left" vertical="center" wrapText="1" indent="1"/>
    </xf>
    <xf numFmtId="0" fontId="10" fillId="0" borderId="74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5" xfId="0" applyFont="1" applyBorder="1" applyAlignment="1">
      <alignment horizontal="left" vertical="center" wrapText="1" indent="1"/>
    </xf>
    <xf numFmtId="49" fontId="9" fillId="4" borderId="76" xfId="0" applyNumberFormat="1" applyFont="1" applyFill="1" applyBorder="1" applyAlignment="1">
      <alignment horizontal="left" vertical="center"/>
    </xf>
    <xf numFmtId="0" fontId="9" fillId="0" borderId="67" xfId="0" applyFont="1" applyBorder="1" applyAlignment="1">
      <alignment horizontal="left" vertical="center" wrapText="1" indent="3"/>
    </xf>
    <xf numFmtId="0" fontId="9" fillId="0" borderId="77" xfId="0" applyFont="1" applyBorder="1" applyAlignment="1">
      <alignment horizontal="left" vertical="center" wrapText="1" indent="3"/>
    </xf>
    <xf numFmtId="0" fontId="9" fillId="0" borderId="78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9" fillId="0" borderId="65" xfId="0" applyFont="1" applyBorder="1" applyAlignment="1">
      <alignment horizontal="left" vertical="center" wrapText="1" indent="4"/>
    </xf>
    <xf numFmtId="0" fontId="9" fillId="0" borderId="79" xfId="0" applyFont="1" applyBorder="1" applyAlignment="1">
      <alignment horizontal="left" vertical="center" wrapText="1" indent="3"/>
    </xf>
    <xf numFmtId="0" fontId="9" fillId="0" borderId="9" xfId="0" applyFont="1" applyBorder="1" applyAlignment="1">
      <alignment horizontal="left" vertical="center" wrapText="1" indent="4"/>
    </xf>
    <xf numFmtId="0" fontId="9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left" vertical="center" wrapText="1" indent="4"/>
    </xf>
    <xf numFmtId="0" fontId="9" fillId="0" borderId="10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10" fillId="0" borderId="82" xfId="0" applyFont="1" applyBorder="1" applyAlignment="1">
      <alignment horizontal="left" vertical="center" wrapText="1" indent="1"/>
    </xf>
    <xf numFmtId="0" fontId="10" fillId="0" borderId="8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84" xfId="0" applyFont="1" applyBorder="1" applyAlignment="1">
      <alignment horizontal="left" vertical="center" wrapText="1" inden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left" vertical="center" wrapText="1" indent="1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left" vertical="center" wrapText="1" indent="1"/>
    </xf>
    <xf numFmtId="0" fontId="10" fillId="0" borderId="89" xfId="0" applyFont="1" applyBorder="1" applyAlignment="1">
      <alignment horizontal="center" vertical="center"/>
    </xf>
    <xf numFmtId="49" fontId="9" fillId="4" borderId="90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3" fontId="10" fillId="0" borderId="58" xfId="0" applyNumberFormat="1" applyFont="1" applyBorder="1" applyAlignment="1" applyProtection="1">
      <alignment horizontal="right" vertical="center" wrapText="1"/>
      <protection locked="0"/>
    </xf>
    <xf numFmtId="3" fontId="10" fillId="0" borderId="59" xfId="0" applyNumberFormat="1" applyFont="1" applyBorder="1" applyAlignment="1" applyProtection="1">
      <alignment horizontal="right" vertical="center" wrapText="1"/>
      <protection locked="0"/>
    </xf>
    <xf numFmtId="3" fontId="10" fillId="0" borderId="25" xfId="0" applyNumberFormat="1" applyFont="1" applyBorder="1" applyAlignment="1" applyProtection="1">
      <alignment horizontal="right" vertical="center" wrapText="1"/>
      <protection locked="0"/>
    </xf>
    <xf numFmtId="3" fontId="10" fillId="0" borderId="26" xfId="0" applyNumberFormat="1" applyFont="1" applyBorder="1" applyAlignment="1" applyProtection="1">
      <alignment horizontal="right" vertical="center" wrapText="1"/>
      <protection locked="0"/>
    </xf>
    <xf numFmtId="3" fontId="10" fillId="0" borderId="91" xfId="0" applyNumberFormat="1" applyFont="1" applyBorder="1" applyAlignment="1" applyProtection="1">
      <alignment horizontal="right" vertical="center"/>
      <protection locked="0"/>
    </xf>
    <xf numFmtId="3" fontId="10" fillId="0" borderId="92" xfId="0" applyNumberFormat="1" applyFont="1" applyBorder="1" applyAlignment="1" applyProtection="1">
      <alignment horizontal="right" vertical="center"/>
      <protection locked="0"/>
    </xf>
    <xf numFmtId="3" fontId="10" fillId="0" borderId="93" xfId="0" applyNumberFormat="1" applyFont="1" applyBorder="1" applyAlignment="1" applyProtection="1">
      <alignment horizontal="right" vertical="center"/>
      <protection locked="0"/>
    </xf>
    <xf numFmtId="3" fontId="10" fillId="0" borderId="94" xfId="0" applyNumberFormat="1" applyFont="1" applyBorder="1" applyAlignment="1" applyProtection="1">
      <alignment horizontal="right" vertical="center"/>
      <protection locked="0"/>
    </xf>
    <xf numFmtId="3" fontId="10" fillId="0" borderId="95" xfId="0" applyNumberFormat="1" applyFont="1" applyBorder="1" applyAlignment="1" applyProtection="1">
      <alignment horizontal="right" vertical="center"/>
      <protection locked="0"/>
    </xf>
    <xf numFmtId="3" fontId="10" fillId="0" borderId="96" xfId="0" applyNumberFormat="1" applyFont="1" applyBorder="1" applyAlignment="1" applyProtection="1">
      <alignment horizontal="right" vertical="center"/>
      <protection locked="0"/>
    </xf>
    <xf numFmtId="0" fontId="17" fillId="5" borderId="0" xfId="7" applyFill="1" applyAlignment="1">
      <alignment horizontal="left"/>
    </xf>
    <xf numFmtId="0" fontId="17" fillId="6" borderId="0" xfId="7" applyFill="1"/>
    <xf numFmtId="0" fontId="9" fillId="5" borderId="0" xfId="7" applyFont="1" applyFill="1" applyAlignment="1">
      <alignment horizontal="right" wrapText="1"/>
    </xf>
    <xf numFmtId="0" fontId="19" fillId="5" borderId="11" xfId="7" applyFont="1" applyFill="1" applyBorder="1" applyAlignment="1">
      <alignment horizontal="center" vertical="center" wrapText="1"/>
    </xf>
    <xf numFmtId="0" fontId="10" fillId="5" borderId="11" xfId="7" applyFont="1" applyFill="1" applyBorder="1" applyAlignment="1">
      <alignment horizontal="center" vertical="center" wrapText="1"/>
    </xf>
    <xf numFmtId="0" fontId="19" fillId="5" borderId="11" xfId="7" applyFont="1" applyFill="1" applyBorder="1" applyAlignment="1">
      <alignment horizontal="left" vertical="top" wrapText="1"/>
    </xf>
    <xf numFmtId="0" fontId="19" fillId="5" borderId="11" xfId="7" applyFont="1" applyFill="1" applyBorder="1" applyAlignment="1">
      <alignment horizontal="center" vertical="top" wrapText="1"/>
    </xf>
    <xf numFmtId="49" fontId="9" fillId="5" borderId="11" xfId="7" applyNumberFormat="1" applyFont="1" applyFill="1" applyBorder="1" applyAlignment="1">
      <alignment horizontal="center" vertical="top" wrapText="1"/>
    </xf>
    <xf numFmtId="0" fontId="9" fillId="5" borderId="0" xfId="7" applyFont="1" applyFill="1" applyAlignment="1">
      <alignment horizontal="left"/>
    </xf>
    <xf numFmtId="0" fontId="18" fillId="5" borderId="11" xfId="7" applyFont="1" applyFill="1" applyBorder="1" applyAlignment="1">
      <alignment horizontal="left" vertical="top" wrapText="1" indent="1"/>
    </xf>
    <xf numFmtId="0" fontId="18" fillId="5" borderId="11" xfId="7" applyFont="1" applyFill="1" applyBorder="1" applyAlignment="1">
      <alignment horizontal="center" vertical="top" wrapText="1"/>
    </xf>
    <xf numFmtId="0" fontId="18" fillId="5" borderId="11" xfId="7" applyFont="1" applyFill="1" applyBorder="1" applyAlignment="1">
      <alignment horizontal="left" vertical="top" wrapText="1" indent="2"/>
    </xf>
    <xf numFmtId="0" fontId="18" fillId="5" borderId="0" xfId="7" applyFont="1" applyFill="1" applyAlignment="1">
      <alignment horizontal="left" wrapText="1"/>
    </xf>
    <xf numFmtId="0" fontId="18" fillId="5" borderId="11" xfId="7" applyFont="1" applyFill="1" applyBorder="1" applyAlignment="1">
      <alignment horizontal="left" vertical="top" wrapText="1" indent="3"/>
    </xf>
    <xf numFmtId="0" fontId="10" fillId="0" borderId="11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right" vertical="center" wrapText="1"/>
    </xf>
    <xf numFmtId="0" fontId="19" fillId="5" borderId="11" xfId="7" applyFont="1" applyFill="1" applyBorder="1" applyAlignment="1">
      <alignment horizontal="left" vertical="top" wrapText="1" indent="1"/>
    </xf>
    <xf numFmtId="0" fontId="9" fillId="0" borderId="11" xfId="0" applyFont="1" applyBorder="1" applyAlignment="1">
      <alignment horizontal="left" vertical="center" wrapText="1" indent="3"/>
    </xf>
    <xf numFmtId="49" fontId="9" fillId="0" borderId="11" xfId="0" applyNumberFormat="1" applyFont="1" applyBorder="1" applyAlignment="1">
      <alignment horizontal="center" vertical="top" wrapText="1"/>
    </xf>
    <xf numFmtId="3" fontId="9" fillId="0" borderId="1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 indent="4"/>
    </xf>
    <xf numFmtId="0" fontId="17" fillId="5" borderId="0" xfId="7" applyFill="1"/>
    <xf numFmtId="0" fontId="1" fillId="0" borderId="56" xfId="4" applyBorder="1" applyAlignment="1">
      <alignment horizontal="left" vertical="center"/>
    </xf>
    <xf numFmtId="0" fontId="1" fillId="0" borderId="97" xfId="4" applyBorder="1" applyAlignment="1">
      <alignment horizontal="left" vertical="center"/>
    </xf>
    <xf numFmtId="3" fontId="10" fillId="5" borderId="11" xfId="7" applyNumberFormat="1" applyFont="1" applyFill="1" applyBorder="1" applyAlignment="1">
      <alignment horizontal="right"/>
    </xf>
    <xf numFmtId="3" fontId="9" fillId="5" borderId="11" xfId="7" applyNumberFormat="1" applyFont="1" applyFill="1" applyBorder="1" applyAlignment="1">
      <alignment horizontal="right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98" xfId="0" applyNumberFormat="1" applyFont="1" applyBorder="1" applyAlignment="1" applyProtection="1">
      <alignment horizontal="center" vertical="center" wrapText="1"/>
      <protection locked="0"/>
    </xf>
    <xf numFmtId="3" fontId="9" fillId="0" borderId="99" xfId="0" applyNumberFormat="1" applyFont="1" applyBorder="1" applyAlignment="1" applyProtection="1">
      <alignment horizontal="right" vertical="center" wrapText="1"/>
      <protection locked="0"/>
    </xf>
    <xf numFmtId="0" fontId="23" fillId="0" borderId="0" xfId="4" applyFont="1" applyAlignment="1">
      <alignment horizontal="left" vertical="center"/>
    </xf>
    <xf numFmtId="0" fontId="24" fillId="0" borderId="0" xfId="4" applyFont="1" applyAlignment="1">
      <alignment vertical="top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 indent="2"/>
    </xf>
    <xf numFmtId="0" fontId="23" fillId="0" borderId="0" xfId="4" applyFont="1" applyAlignment="1">
      <alignment horizontal="left" vertical="center"/>
    </xf>
    <xf numFmtId="0" fontId="1" fillId="0" borderId="100" xfId="4" applyBorder="1" applyAlignment="1" applyProtection="1">
      <alignment horizontal="left" vertical="center"/>
      <protection locked="0"/>
    </xf>
    <xf numFmtId="0" fontId="1" fillId="0" borderId="56" xfId="4" applyBorder="1" applyAlignment="1" applyProtection="1">
      <alignment horizontal="left" vertical="center"/>
      <protection locked="0"/>
    </xf>
    <xf numFmtId="0" fontId="1" fillId="0" borderId="97" xfId="4" applyBorder="1" applyAlignment="1" applyProtection="1">
      <alignment horizontal="left" vertical="center"/>
      <protection locked="0"/>
    </xf>
    <xf numFmtId="0" fontId="25" fillId="0" borderId="0" xfId="1" applyFont="1" applyAlignment="1">
      <alignment horizontal="left" vertical="center" indent="2"/>
    </xf>
    <xf numFmtId="0" fontId="27" fillId="0" borderId="0" xfId="4" applyFont="1" applyAlignment="1">
      <alignment horizontal="left" vertical="center" indent="1"/>
    </xf>
    <xf numFmtId="0" fontId="1" fillId="0" borderId="101" xfId="4" applyBorder="1" applyAlignment="1" applyProtection="1">
      <alignment horizontal="left" vertical="center"/>
      <protection locked="0"/>
    </xf>
    <xf numFmtId="0" fontId="1" fillId="0" borderId="102" xfId="4" applyBorder="1" applyAlignment="1" applyProtection="1">
      <alignment horizontal="left" vertical="center"/>
      <protection locked="0"/>
    </xf>
    <xf numFmtId="0" fontId="1" fillId="0" borderId="103" xfId="4" applyBorder="1" applyAlignment="1" applyProtection="1">
      <alignment horizontal="left" vertical="center"/>
      <protection locked="0"/>
    </xf>
    <xf numFmtId="0" fontId="22" fillId="0" borderId="0" xfId="1" applyBorder="1" applyAlignment="1">
      <alignment horizontal="left" vertical="center" indent="2"/>
    </xf>
    <xf numFmtId="0" fontId="22" fillId="0" borderId="3" xfId="1" applyBorder="1" applyAlignment="1">
      <alignment horizontal="left" vertical="center" indent="2"/>
    </xf>
    <xf numFmtId="0" fontId="22" fillId="0" borderId="0" xfId="1" applyBorder="1" applyAlignment="1" applyProtection="1">
      <alignment horizontal="left" vertical="center"/>
      <protection locked="0"/>
    </xf>
    <xf numFmtId="0" fontId="22" fillId="0" borderId="3" xfId="1" applyBorder="1" applyAlignment="1" applyProtection="1">
      <alignment horizontal="left" vertical="center"/>
      <protection locked="0"/>
    </xf>
    <xf numFmtId="0" fontId="2" fillId="0" borderId="12" xfId="4" applyFont="1" applyBorder="1" applyAlignment="1">
      <alignment horizontal="center" vertical="top"/>
    </xf>
    <xf numFmtId="0" fontId="2" fillId="0" borderId="13" xfId="4" applyFont="1" applyBorder="1" applyAlignment="1">
      <alignment horizontal="center" vertical="top"/>
    </xf>
    <xf numFmtId="0" fontId="2" fillId="0" borderId="14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26" fillId="0" borderId="0" xfId="4" applyFont="1" applyAlignment="1">
      <alignment horizontal="left" vertical="center"/>
    </xf>
    <xf numFmtId="0" fontId="1" fillId="0" borderId="104" xfId="4" applyBorder="1" applyAlignment="1" applyProtection="1">
      <alignment horizontal="left" vertical="center"/>
      <protection locked="0"/>
    </xf>
    <xf numFmtId="0" fontId="1" fillId="0" borderId="105" xfId="4" applyBorder="1" applyAlignment="1" applyProtection="1">
      <alignment horizontal="left" vertical="center"/>
      <protection locked="0"/>
    </xf>
    <xf numFmtId="0" fontId="1" fillId="0" borderId="106" xfId="4" applyBorder="1" applyAlignment="1" applyProtection="1">
      <alignment horizontal="left" vertical="center"/>
      <protection locked="0"/>
    </xf>
    <xf numFmtId="0" fontId="12" fillId="0" borderId="0" xfId="4" applyFont="1" applyAlignment="1">
      <alignment horizontal="center" vertical="center" wrapText="1"/>
    </xf>
    <xf numFmtId="0" fontId="25" fillId="0" borderId="0" xfId="1" applyFont="1" applyAlignment="1">
      <alignment horizontal="left" vertical="center"/>
    </xf>
    <xf numFmtId="0" fontId="13" fillId="0" borderId="2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" fillId="0" borderId="107" xfId="4" applyBorder="1" applyAlignment="1" applyProtection="1">
      <alignment horizontal="left" vertical="center"/>
      <protection locked="0"/>
    </xf>
    <xf numFmtId="0" fontId="1" fillId="6" borderId="57" xfId="4" applyFill="1" applyBorder="1" applyAlignment="1">
      <alignment horizontal="center" vertical="center"/>
    </xf>
    <xf numFmtId="0" fontId="1" fillId="6" borderId="56" xfId="4" applyFill="1" applyBorder="1" applyAlignment="1">
      <alignment horizontal="center" vertical="center"/>
    </xf>
    <xf numFmtId="0" fontId="1" fillId="6" borderId="97" xfId="4" applyFill="1" applyBorder="1" applyAlignment="1">
      <alignment horizontal="center" vertical="center"/>
    </xf>
    <xf numFmtId="49" fontId="10" fillId="4" borderId="108" xfId="0" applyNumberFormat="1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2" fillId="0" borderId="0" xfId="1" applyFill="1" applyBorder="1" applyAlignment="1" applyProtection="1">
      <alignment horizontal="left" vertical="center"/>
      <protection locked="0"/>
    </xf>
    <xf numFmtId="0" fontId="5" fillId="0" borderId="109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9" fillId="5" borderId="11" xfId="7" applyFont="1" applyFill="1" applyBorder="1" applyAlignment="1">
      <alignment horizontal="center" vertical="center" wrapText="1"/>
    </xf>
    <xf numFmtId="0" fontId="18" fillId="5" borderId="0" xfId="7" applyFont="1" applyFill="1" applyAlignment="1">
      <alignment horizontal="left" wrapText="1"/>
    </xf>
    <xf numFmtId="0" fontId="21" fillId="5" borderId="0" xfId="7" applyFont="1" applyFill="1" applyAlignment="1">
      <alignment horizontal="center" vertical="center" wrapText="1"/>
    </xf>
    <xf numFmtId="0" fontId="10" fillId="5" borderId="0" xfId="7" applyFont="1" applyFill="1" applyAlignment="1">
      <alignment horizontal="left" wrapText="1"/>
    </xf>
  </cellXfs>
  <cellStyles count="10">
    <cellStyle name="Hyperlink" xfId="1" builtinId="8"/>
    <cellStyle name="Hyperlink 2" xfId="2" xr:uid="{00000000-0005-0000-0000-000001000000}"/>
    <cellStyle name="Hyperlink 2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85;&#1086;&#1074;&#1080;%20&#1080;&#1079;&#1074;&#1077;&#1089;&#1090;&#1091;&#1074;&#1072;&#1114;&#1072;%202011\Konecna%20verzija%20-%20OSIGURITELNI\&#1060;&#1080;&#1085;&#1072;&#1085;&#1089;&#1080;&#1089;&#1082;&#1086;%20&#1080;&#1079;&#1074;&#1077;&#1089;&#1090;&#1091;&#1074;&#1072;&#1114;&#1077;%20-%20&#1086;&#1089;&#1080;&#1075;&#1091;&#1088;&#1080;&#1090;&#1077;&#1083;&#1085;&#1080;%20&#1076;&#1088;&#1091;&#1096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  <sheetName val="Balance Sheet"/>
      <sheetName val="BU"/>
      <sheetName val="PT"/>
      <sheetName val="P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Q94"/>
  <sheetViews>
    <sheetView showGridLines="0" topLeftCell="A19" zoomScaleNormal="100" workbookViewId="0">
      <selection activeCell="C30" sqref="C30:H30"/>
    </sheetView>
  </sheetViews>
  <sheetFormatPr defaultColWidth="9.140625" defaultRowHeight="12.75" x14ac:dyDescent="0.2"/>
  <cols>
    <col min="1" max="1" width="9.140625" style="1"/>
    <col min="2" max="2" width="17.7109375" style="1" customWidth="1"/>
    <col min="3" max="10" width="9.140625" style="1"/>
    <col min="11" max="18" width="9.140625" style="3"/>
    <col min="19" max="250" width="9.140625" style="1"/>
    <col min="251" max="251" width="12.42578125" style="1" customWidth="1"/>
    <col min="252" max="252" width="23.42578125" style="1" customWidth="1"/>
    <col min="253" max="253" width="21.28515625" style="1" customWidth="1"/>
    <col min="254" max="254" width="22.140625" style="1" customWidth="1"/>
    <col min="255" max="16384" width="9.140625" style="1"/>
  </cols>
  <sheetData>
    <row r="1" spans="1:251" ht="19.5" customHeight="1" thickTop="1" x14ac:dyDescent="0.2">
      <c r="A1" s="210"/>
      <c r="B1" s="211"/>
      <c r="C1" s="211"/>
      <c r="D1" s="211"/>
      <c r="E1" s="211"/>
      <c r="F1" s="211"/>
      <c r="G1" s="211"/>
      <c r="H1" s="211"/>
      <c r="I1" s="212"/>
      <c r="J1" s="213"/>
      <c r="K1" s="213"/>
      <c r="L1" s="213"/>
      <c r="M1" s="213"/>
      <c r="N1" s="213"/>
      <c r="O1" s="213"/>
      <c r="P1" s="213"/>
      <c r="Q1" s="213"/>
      <c r="R1" s="213"/>
      <c r="S1" s="213"/>
      <c r="IQ1" s="2"/>
    </row>
    <row r="2" spans="1:251" ht="19.5" customHeight="1" x14ac:dyDescent="0.2">
      <c r="A2" s="59"/>
      <c r="I2" s="60"/>
      <c r="K2" s="4"/>
      <c r="L2" s="4"/>
      <c r="M2" s="4"/>
      <c r="N2" s="4"/>
      <c r="O2" s="4"/>
      <c r="P2" s="4"/>
      <c r="Q2" s="4"/>
      <c r="R2" s="4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IQ2" s="2"/>
    </row>
    <row r="3" spans="1:251" ht="19.5" customHeight="1" x14ac:dyDescent="0.2">
      <c r="A3" s="59"/>
      <c r="I3" s="60"/>
      <c r="K3" s="4"/>
      <c r="L3" s="4"/>
      <c r="M3" s="4"/>
      <c r="N3" s="4"/>
      <c r="O3" s="4"/>
      <c r="P3" s="4"/>
      <c r="Q3" s="4"/>
      <c r="R3" s="4"/>
      <c r="S3" s="2"/>
      <c r="T3" s="2" t="s">
        <v>211</v>
      </c>
      <c r="U3" s="2" t="s">
        <v>136</v>
      </c>
      <c r="V3" s="2" t="s">
        <v>137</v>
      </c>
      <c r="W3" s="2" t="s">
        <v>138</v>
      </c>
      <c r="X3" s="2" t="s">
        <v>139</v>
      </c>
      <c r="Y3" s="2"/>
      <c r="Z3" s="2"/>
      <c r="AA3" s="2"/>
      <c r="AB3" s="2"/>
      <c r="AC3" s="2"/>
      <c r="AD3" s="2"/>
      <c r="IQ3" s="2"/>
    </row>
    <row r="4" spans="1:251" s="3" customFormat="1" ht="17.25" customHeight="1" x14ac:dyDescent="0.2">
      <c r="A4" s="61"/>
      <c r="I4" s="62"/>
      <c r="K4" s="4"/>
      <c r="L4" s="4"/>
      <c r="M4" s="4"/>
      <c r="N4" s="4"/>
      <c r="O4" s="4"/>
      <c r="P4" s="4"/>
      <c r="Q4" s="4"/>
      <c r="R4" s="4"/>
      <c r="S4" s="4"/>
      <c r="T4" s="4" t="s">
        <v>212</v>
      </c>
      <c r="U4" s="4" t="s">
        <v>140</v>
      </c>
      <c r="V4" s="4">
        <v>2011</v>
      </c>
      <c r="W4" s="4" t="s">
        <v>141</v>
      </c>
      <c r="X4" s="4" t="s">
        <v>198</v>
      </c>
      <c r="Y4" s="4"/>
      <c r="Z4" s="4"/>
      <c r="AA4" s="4"/>
      <c r="AB4" s="4"/>
      <c r="AC4" s="4"/>
      <c r="AD4" s="4"/>
      <c r="IQ4" s="4"/>
    </row>
    <row r="5" spans="1:251" s="3" customFormat="1" ht="17.25" customHeight="1" x14ac:dyDescent="0.2">
      <c r="A5" s="61"/>
      <c r="I5" s="62"/>
      <c r="K5" s="4"/>
      <c r="L5" s="4"/>
      <c r="M5" s="4"/>
      <c r="N5" s="4"/>
      <c r="O5" s="4"/>
      <c r="P5" s="4"/>
      <c r="Q5" s="4"/>
      <c r="R5" s="4"/>
      <c r="S5" s="4"/>
      <c r="T5" s="4" t="s">
        <v>213</v>
      </c>
      <c r="U5" s="4" t="s">
        <v>142</v>
      </c>
      <c r="V5" s="4">
        <v>2012</v>
      </c>
      <c r="W5" s="4" t="s">
        <v>143</v>
      </c>
      <c r="X5" s="4" t="s">
        <v>168</v>
      </c>
      <c r="Y5" s="4"/>
      <c r="Z5" s="4"/>
      <c r="AA5" s="4"/>
      <c r="AB5" s="4"/>
      <c r="AC5" s="4"/>
      <c r="AD5" s="4"/>
      <c r="IQ5" s="4"/>
    </row>
    <row r="6" spans="1:251" s="3" customFormat="1" ht="17.25" customHeight="1" x14ac:dyDescent="0.2">
      <c r="A6" s="61"/>
      <c r="I6" s="6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2013</v>
      </c>
      <c r="W6" s="4" t="s">
        <v>144</v>
      </c>
      <c r="X6" s="4" t="s">
        <v>169</v>
      </c>
      <c r="Y6" s="4"/>
      <c r="Z6" s="4"/>
      <c r="AA6" s="4"/>
      <c r="AB6" s="4"/>
      <c r="AC6" s="4"/>
      <c r="AD6" s="4"/>
      <c r="IQ6" s="4"/>
    </row>
    <row r="7" spans="1:251" s="3" customFormat="1" ht="17.25" customHeight="1" x14ac:dyDescent="0.2">
      <c r="A7" s="61"/>
      <c r="I7" s="6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2014</v>
      </c>
      <c r="W7" s="4" t="s">
        <v>145</v>
      </c>
      <c r="X7" s="4" t="s">
        <v>146</v>
      </c>
      <c r="Y7" s="4"/>
      <c r="Z7" s="4"/>
      <c r="AA7" s="4"/>
      <c r="AB7" s="4"/>
      <c r="AC7" s="4"/>
      <c r="AD7" s="4"/>
      <c r="IQ7" s="4"/>
    </row>
    <row r="8" spans="1:251" ht="19.5" customHeight="1" x14ac:dyDescent="0.2">
      <c r="A8" s="61"/>
      <c r="B8" s="3"/>
      <c r="C8" s="3"/>
      <c r="D8" s="3"/>
      <c r="E8" s="3"/>
      <c r="F8" s="3"/>
      <c r="G8" s="3"/>
      <c r="H8" s="3"/>
      <c r="I8" s="62"/>
      <c r="J8" s="3"/>
      <c r="K8" s="219"/>
      <c r="L8" s="219"/>
      <c r="M8" s="219"/>
      <c r="N8" s="219"/>
      <c r="O8" s="219"/>
      <c r="P8" s="219"/>
      <c r="Q8" s="219"/>
      <c r="R8" s="193"/>
      <c r="S8" s="4"/>
      <c r="T8" s="2"/>
      <c r="U8" s="2"/>
      <c r="V8" s="2">
        <v>2015</v>
      </c>
      <c r="W8" s="2"/>
      <c r="X8" s="2" t="s">
        <v>147</v>
      </c>
      <c r="Y8" s="2"/>
      <c r="Z8" s="2"/>
      <c r="AA8" s="2"/>
      <c r="AB8" s="2"/>
      <c r="AC8" s="2"/>
      <c r="AD8" s="2"/>
      <c r="IQ8" s="2"/>
    </row>
    <row r="9" spans="1:251" ht="19.5" customHeight="1" x14ac:dyDescent="0.2">
      <c r="A9" s="220" t="s">
        <v>412</v>
      </c>
      <c r="B9" s="221"/>
      <c r="C9" s="221"/>
      <c r="D9" s="221"/>
      <c r="E9" s="221"/>
      <c r="F9" s="221"/>
      <c r="G9" s="221"/>
      <c r="H9" s="221"/>
      <c r="I9" s="222"/>
      <c r="J9" s="5"/>
      <c r="K9" s="219"/>
      <c r="L9" s="219"/>
      <c r="M9" s="219"/>
      <c r="N9" s="219"/>
      <c r="O9" s="219"/>
      <c r="P9" s="219"/>
      <c r="Q9" s="219"/>
      <c r="R9" s="219"/>
      <c r="S9" s="194"/>
      <c r="T9" s="2"/>
      <c r="U9" s="2"/>
      <c r="V9" s="2">
        <v>2016</v>
      </c>
      <c r="W9" s="2"/>
      <c r="X9" s="2" t="s">
        <v>148</v>
      </c>
      <c r="Y9" s="2"/>
      <c r="Z9" s="2"/>
      <c r="AA9" s="2"/>
      <c r="AB9" s="2"/>
      <c r="AC9" s="2"/>
      <c r="AD9" s="2"/>
      <c r="IQ9" s="2"/>
    </row>
    <row r="10" spans="1:251" ht="30" customHeight="1" x14ac:dyDescent="0.2">
      <c r="A10" s="220"/>
      <c r="B10" s="221"/>
      <c r="C10" s="221"/>
      <c r="D10" s="221"/>
      <c r="E10" s="221"/>
      <c r="F10" s="221"/>
      <c r="G10" s="221"/>
      <c r="H10" s="221"/>
      <c r="I10" s="222"/>
      <c r="K10" s="219"/>
      <c r="L10" s="219"/>
      <c r="M10" s="219"/>
      <c r="N10" s="219"/>
      <c r="O10" s="219"/>
      <c r="P10" s="219"/>
      <c r="Q10" s="219"/>
      <c r="R10" s="219"/>
      <c r="S10" s="2"/>
      <c r="T10" s="2"/>
      <c r="U10" s="2"/>
      <c r="V10" s="2">
        <v>2017</v>
      </c>
      <c r="W10" s="2"/>
      <c r="X10" s="4" t="s">
        <v>149</v>
      </c>
      <c r="Y10" s="2"/>
      <c r="Z10" s="2"/>
      <c r="AA10" s="2"/>
      <c r="AB10" s="2"/>
      <c r="AC10" s="2"/>
      <c r="AD10" s="2"/>
      <c r="IQ10" s="2"/>
    </row>
    <row r="11" spans="1:251" ht="19.5" customHeight="1" x14ac:dyDescent="0.2">
      <c r="A11" s="59"/>
      <c r="C11" s="218" t="s">
        <v>413</v>
      </c>
      <c r="D11" s="218"/>
      <c r="E11" s="218"/>
      <c r="F11" s="218"/>
      <c r="I11" s="60"/>
      <c r="K11" s="219"/>
      <c r="L11" s="219"/>
      <c r="M11" s="219"/>
      <c r="N11" s="219"/>
      <c r="O11" s="219"/>
      <c r="P11" s="219"/>
      <c r="Q11" s="219"/>
      <c r="R11" s="219"/>
      <c r="S11" s="2"/>
      <c r="T11" s="2"/>
      <c r="U11" s="2"/>
      <c r="V11" s="2">
        <v>2018</v>
      </c>
      <c r="W11" s="2"/>
      <c r="X11" s="4" t="s">
        <v>150</v>
      </c>
      <c r="Y11" s="2"/>
      <c r="Z11" s="2"/>
      <c r="AA11" s="2"/>
      <c r="AB11" s="2"/>
      <c r="AC11" s="2"/>
      <c r="AD11" s="2"/>
      <c r="IQ11" s="2"/>
    </row>
    <row r="12" spans="1:251" ht="19.5" customHeight="1" x14ac:dyDescent="0.2">
      <c r="A12" s="59"/>
      <c r="I12" s="60"/>
      <c r="K12" s="219"/>
      <c r="L12" s="219"/>
      <c r="M12" s="219"/>
      <c r="N12" s="219"/>
      <c r="O12" s="219"/>
      <c r="P12" s="219"/>
      <c r="Q12" s="219"/>
      <c r="R12" s="219"/>
      <c r="S12" s="2"/>
      <c r="T12" s="2"/>
      <c r="U12" s="2"/>
      <c r="V12" s="2">
        <v>2019</v>
      </c>
      <c r="W12" s="2"/>
      <c r="X12" s="4" t="s">
        <v>151</v>
      </c>
      <c r="Y12" s="2"/>
      <c r="Z12" s="2"/>
      <c r="AA12" s="2"/>
      <c r="AB12" s="2"/>
      <c r="AC12" s="2"/>
      <c r="AD12" s="2"/>
      <c r="IQ12" s="2"/>
    </row>
    <row r="13" spans="1:251" ht="19.5" customHeight="1" x14ac:dyDescent="0.2">
      <c r="A13" s="59"/>
      <c r="I13" s="60"/>
      <c r="K13" s="195"/>
      <c r="L13" s="195"/>
      <c r="M13" s="195"/>
      <c r="N13" s="195"/>
      <c r="O13" s="195"/>
      <c r="P13" s="195"/>
      <c r="Q13" s="195"/>
      <c r="R13" s="195"/>
      <c r="S13" s="2"/>
      <c r="T13" s="2"/>
      <c r="U13" s="2"/>
      <c r="V13" s="2">
        <v>2020</v>
      </c>
      <c r="W13" s="2"/>
      <c r="X13" s="4"/>
      <c r="Y13" s="2"/>
      <c r="Z13" s="2"/>
      <c r="AA13" s="2"/>
      <c r="AB13" s="2"/>
      <c r="AC13" s="2"/>
      <c r="AD13" s="2"/>
      <c r="IQ13" s="2"/>
    </row>
    <row r="14" spans="1:251" ht="19.5" customHeight="1" x14ac:dyDescent="0.2">
      <c r="A14" s="59"/>
      <c r="I14" s="60"/>
      <c r="K14" s="195"/>
      <c r="L14" s="195"/>
      <c r="M14" s="195"/>
      <c r="N14" s="195"/>
      <c r="O14" s="195"/>
      <c r="P14" s="195"/>
      <c r="Q14" s="195"/>
      <c r="R14" s="195"/>
      <c r="S14" s="2"/>
      <c r="T14" s="2"/>
      <c r="U14" s="2"/>
      <c r="V14" s="2">
        <v>2021</v>
      </c>
      <c r="W14" s="2"/>
      <c r="X14" s="4"/>
      <c r="Y14" s="2"/>
      <c r="Z14" s="2"/>
      <c r="AA14" s="2"/>
      <c r="AB14" s="2"/>
      <c r="AC14" s="2"/>
      <c r="AD14" s="2"/>
      <c r="IQ14" s="2"/>
    </row>
    <row r="15" spans="1:251" ht="19.5" customHeight="1" x14ac:dyDescent="0.2">
      <c r="A15" s="59"/>
      <c r="I15" s="60"/>
      <c r="K15" s="195"/>
      <c r="L15" s="195"/>
      <c r="M15" s="195"/>
      <c r="N15" s="195"/>
      <c r="O15" s="195"/>
      <c r="P15" s="195"/>
      <c r="Q15" s="195"/>
      <c r="R15" s="195"/>
      <c r="S15" s="2"/>
      <c r="T15" s="2"/>
      <c r="U15" s="2"/>
      <c r="V15" s="2">
        <v>2022</v>
      </c>
      <c r="W15" s="2"/>
      <c r="X15" s="4"/>
      <c r="Y15" s="2"/>
      <c r="Z15" s="2"/>
      <c r="AA15" s="2"/>
      <c r="AB15" s="2"/>
      <c r="AC15" s="2"/>
      <c r="AD15" s="2"/>
      <c r="IQ15" s="2"/>
    </row>
    <row r="16" spans="1:251" ht="19.5" customHeight="1" x14ac:dyDescent="0.2">
      <c r="A16" s="59"/>
      <c r="I16" s="60"/>
      <c r="K16" s="195"/>
      <c r="L16" s="195"/>
      <c r="M16" s="195"/>
      <c r="N16" s="195"/>
      <c r="O16" s="195"/>
      <c r="P16" s="195"/>
      <c r="Q16" s="195"/>
      <c r="R16" s="195"/>
      <c r="S16" s="2"/>
      <c r="T16" s="2"/>
      <c r="U16" s="2"/>
      <c r="V16" s="2">
        <v>2023</v>
      </c>
      <c r="W16" s="2"/>
      <c r="X16" s="4"/>
      <c r="Y16" s="2"/>
      <c r="Z16" s="2"/>
      <c r="AA16" s="2"/>
      <c r="AB16" s="2"/>
      <c r="AC16" s="2"/>
      <c r="AD16" s="2"/>
      <c r="IQ16" s="2"/>
    </row>
    <row r="17" spans="1:251" ht="19.5" customHeight="1" x14ac:dyDescent="0.2">
      <c r="A17" s="59"/>
      <c r="I17" s="60"/>
      <c r="K17" s="219"/>
      <c r="L17" s="219"/>
      <c r="M17" s="219"/>
      <c r="N17" s="219"/>
      <c r="O17" s="219"/>
      <c r="P17" s="219"/>
      <c r="Q17" s="219"/>
      <c r="R17" s="219"/>
      <c r="S17" s="2"/>
      <c r="T17" s="2"/>
      <c r="U17" s="2"/>
      <c r="V17" s="2">
        <v>2024</v>
      </c>
      <c r="W17" s="4"/>
      <c r="X17" s="4" t="s">
        <v>152</v>
      </c>
      <c r="Y17" s="2"/>
      <c r="Z17" s="2"/>
      <c r="AA17" s="2"/>
      <c r="AB17" s="2"/>
      <c r="AC17" s="2"/>
      <c r="AD17" s="2"/>
      <c r="IQ17" s="2"/>
    </row>
    <row r="18" spans="1:251" ht="19.5" customHeight="1" x14ac:dyDescent="0.2">
      <c r="A18" s="61"/>
      <c r="B18" s="3"/>
      <c r="C18" s="3"/>
      <c r="D18" s="3"/>
      <c r="E18" s="3"/>
      <c r="F18" s="3"/>
      <c r="G18" s="3"/>
      <c r="H18" s="3"/>
      <c r="I18" s="62"/>
      <c r="J18" s="3"/>
      <c r="K18" s="219"/>
      <c r="L18" s="219"/>
      <c r="M18" s="219"/>
      <c r="N18" s="219"/>
      <c r="O18" s="219"/>
      <c r="P18" s="219"/>
      <c r="Q18" s="219"/>
      <c r="R18" s="219"/>
      <c r="S18" s="4"/>
      <c r="T18" s="2"/>
      <c r="U18" s="2"/>
      <c r="V18" s="2">
        <v>2025</v>
      </c>
      <c r="W18" s="4"/>
      <c r="X18" s="4" t="s">
        <v>167</v>
      </c>
      <c r="Y18" s="2"/>
      <c r="Z18" s="2"/>
      <c r="AA18" s="2"/>
      <c r="AB18" s="2"/>
      <c r="AC18" s="2"/>
      <c r="AD18" s="2"/>
      <c r="IQ18" s="2"/>
    </row>
    <row r="19" spans="1:251" s="3" customFormat="1" ht="19.5" customHeight="1" x14ac:dyDescent="0.2">
      <c r="A19" s="61"/>
      <c r="I19" s="62"/>
      <c r="K19" s="219"/>
      <c r="L19" s="219"/>
      <c r="M19" s="219"/>
      <c r="N19" s="219"/>
      <c r="O19" s="219"/>
      <c r="P19" s="219"/>
      <c r="Q19" s="219"/>
      <c r="R19" s="219"/>
      <c r="S19" s="4"/>
      <c r="T19" s="4"/>
      <c r="U19" s="4"/>
      <c r="V19" s="2">
        <v>2026</v>
      </c>
      <c r="W19" s="4"/>
      <c r="X19" s="4" t="s">
        <v>170</v>
      </c>
      <c r="Y19" s="2"/>
      <c r="Z19" s="2"/>
      <c r="AA19" s="4"/>
      <c r="AB19" s="4"/>
      <c r="AC19" s="4"/>
      <c r="AD19" s="4"/>
      <c r="IQ19" s="4"/>
    </row>
    <row r="20" spans="1:251" s="3" customFormat="1" ht="19.5" customHeight="1" x14ac:dyDescent="0.2">
      <c r="A20" s="61"/>
      <c r="I20" s="62"/>
      <c r="K20" s="219"/>
      <c r="L20" s="219"/>
      <c r="M20" s="219"/>
      <c r="N20" s="219"/>
      <c r="O20" s="219"/>
      <c r="P20" s="219"/>
      <c r="Q20" s="219"/>
      <c r="R20" s="219"/>
      <c r="S20" s="4"/>
      <c r="T20" s="4"/>
      <c r="U20" s="4"/>
      <c r="V20" s="2">
        <v>2027</v>
      </c>
      <c r="W20" s="4"/>
      <c r="X20" s="2"/>
      <c r="Y20" s="4"/>
      <c r="Z20" s="4"/>
      <c r="AA20" s="4"/>
      <c r="AB20" s="4"/>
      <c r="AC20" s="4"/>
      <c r="AD20" s="4"/>
      <c r="IQ20" s="4"/>
    </row>
    <row r="21" spans="1:251" s="3" customFormat="1" ht="19.5" customHeight="1" thickBot="1" x14ac:dyDescent="0.25">
      <c r="A21" s="61"/>
      <c r="I21" s="62"/>
      <c r="J21" s="1"/>
      <c r="K21" s="214"/>
      <c r="L21" s="214"/>
      <c r="M21" s="214"/>
      <c r="N21" s="214"/>
      <c r="O21" s="214"/>
      <c r="P21" s="214"/>
      <c r="Q21" s="214"/>
      <c r="R21" s="214"/>
      <c r="S21" s="4"/>
      <c r="T21" s="4"/>
      <c r="U21" s="4"/>
      <c r="V21" s="2">
        <v>2028</v>
      </c>
      <c r="W21" s="2"/>
      <c r="X21" s="2"/>
      <c r="Y21" s="4"/>
      <c r="Z21" s="4"/>
      <c r="AA21" s="4"/>
      <c r="AB21" s="4"/>
      <c r="AC21" s="4"/>
      <c r="AD21" s="4"/>
      <c r="IQ21" s="4"/>
    </row>
    <row r="22" spans="1:251" s="3" customFormat="1" ht="19.5" customHeight="1" thickTop="1" x14ac:dyDescent="0.2">
      <c r="A22" s="61"/>
      <c r="B22" s="63" t="s">
        <v>153</v>
      </c>
      <c r="C22" s="215" t="s">
        <v>415</v>
      </c>
      <c r="D22" s="216"/>
      <c r="E22" s="216"/>
      <c r="F22" s="216"/>
      <c r="G22" s="216"/>
      <c r="H22" s="217"/>
      <c r="I22" s="62"/>
      <c r="J22" s="1"/>
      <c r="K22" s="202"/>
      <c r="L22" s="202"/>
      <c r="M22" s="202"/>
      <c r="N22" s="202"/>
      <c r="O22" s="202"/>
      <c r="P22" s="202"/>
      <c r="Q22" s="202"/>
      <c r="R22" s="202"/>
      <c r="S22" s="4"/>
      <c r="T22" s="4"/>
      <c r="U22" s="4"/>
      <c r="V22" s="2">
        <v>2029</v>
      </c>
      <c r="W22" s="2"/>
      <c r="X22" s="2"/>
      <c r="Y22" s="4"/>
      <c r="Z22" s="4"/>
      <c r="AA22" s="4"/>
      <c r="AB22" s="4"/>
      <c r="AC22" s="4"/>
      <c r="AD22" s="4"/>
      <c r="IQ22" s="4"/>
    </row>
    <row r="23" spans="1:251" s="3" customFormat="1" ht="19.5" customHeight="1" x14ac:dyDescent="0.2">
      <c r="A23" s="59"/>
      <c r="B23" s="6" t="s">
        <v>164</v>
      </c>
      <c r="C23" s="198">
        <v>4067037</v>
      </c>
      <c r="D23" s="199"/>
      <c r="E23" s="199"/>
      <c r="F23" s="199"/>
      <c r="G23" s="199"/>
      <c r="H23" s="200"/>
      <c r="I23" s="60"/>
      <c r="J23" s="1"/>
      <c r="K23" s="201"/>
      <c r="L23" s="201"/>
      <c r="M23" s="201"/>
      <c r="N23" s="201"/>
      <c r="O23" s="201"/>
      <c r="P23" s="201"/>
      <c r="Q23" s="201"/>
      <c r="R23" s="201"/>
      <c r="S23" s="2"/>
      <c r="T23" s="4"/>
      <c r="U23" s="4"/>
      <c r="V23" s="2">
        <v>2030</v>
      </c>
      <c r="W23" s="2"/>
      <c r="X23" s="2"/>
      <c r="Y23" s="4"/>
      <c r="Z23" s="4"/>
      <c r="AA23" s="4"/>
      <c r="AB23" s="4"/>
      <c r="AC23" s="4"/>
      <c r="AD23" s="4"/>
      <c r="IQ23" s="4"/>
    </row>
    <row r="24" spans="1:251" s="3" customFormat="1" ht="19.5" customHeight="1" x14ac:dyDescent="0.2">
      <c r="A24" s="59"/>
      <c r="B24" s="6" t="s">
        <v>154</v>
      </c>
      <c r="C24" s="198" t="s">
        <v>140</v>
      </c>
      <c r="D24" s="199"/>
      <c r="E24" s="199"/>
      <c r="F24" s="199"/>
      <c r="G24" s="199"/>
      <c r="H24" s="200"/>
      <c r="I24" s="60"/>
      <c r="J24" s="1"/>
      <c r="K24" s="201"/>
      <c r="L24" s="201"/>
      <c r="M24" s="201"/>
      <c r="N24" s="201"/>
      <c r="O24" s="201"/>
      <c r="P24" s="201"/>
      <c r="Q24" s="201"/>
      <c r="R24" s="201"/>
      <c r="S24" s="2"/>
      <c r="T24" s="4"/>
      <c r="U24" s="4"/>
      <c r="V24" s="2">
        <v>2031</v>
      </c>
      <c r="W24" s="2"/>
      <c r="X24" s="2"/>
      <c r="Y24" s="4"/>
      <c r="Z24" s="4"/>
      <c r="AA24" s="4"/>
      <c r="AB24" s="4"/>
      <c r="AC24" s="4"/>
      <c r="AD24" s="4"/>
      <c r="IQ24" s="4"/>
    </row>
    <row r="25" spans="1:251" ht="19.5" customHeight="1" x14ac:dyDescent="0.2">
      <c r="A25" s="59"/>
      <c r="B25" s="6" t="s">
        <v>155</v>
      </c>
      <c r="C25" s="198" t="s">
        <v>141</v>
      </c>
      <c r="D25" s="199"/>
      <c r="E25" s="199"/>
      <c r="F25" s="199"/>
      <c r="G25" s="199"/>
      <c r="H25" s="200"/>
      <c r="I25" s="60"/>
      <c r="K25" s="201"/>
      <c r="L25" s="201"/>
      <c r="M25" s="201"/>
      <c r="N25" s="201"/>
      <c r="O25" s="201"/>
      <c r="P25" s="201"/>
      <c r="Q25" s="201"/>
      <c r="R25" s="201"/>
      <c r="S25" s="2"/>
      <c r="T25" s="2"/>
      <c r="U25" s="2"/>
      <c r="V25" s="2">
        <v>2032</v>
      </c>
      <c r="W25" s="2"/>
      <c r="X25" s="2"/>
      <c r="Y25" s="4"/>
      <c r="Z25" s="4"/>
      <c r="AA25" s="2"/>
      <c r="AB25" s="2"/>
      <c r="AC25" s="2"/>
      <c r="AD25" s="2"/>
      <c r="IQ25" s="2"/>
    </row>
    <row r="26" spans="1:251" ht="19.5" customHeight="1" x14ac:dyDescent="0.2">
      <c r="A26" s="59"/>
      <c r="B26" s="7" t="s">
        <v>156</v>
      </c>
      <c r="C26" s="223">
        <v>2023</v>
      </c>
      <c r="D26" s="199"/>
      <c r="E26" s="199"/>
      <c r="F26" s="199"/>
      <c r="G26" s="199"/>
      <c r="H26" s="200"/>
      <c r="I26" s="60"/>
      <c r="K26" s="201"/>
      <c r="L26" s="201"/>
      <c r="M26" s="201"/>
      <c r="N26" s="201"/>
      <c r="O26" s="201"/>
      <c r="P26" s="201"/>
      <c r="Q26" s="201"/>
      <c r="R26" s="201"/>
      <c r="S26" s="2"/>
      <c r="T26" s="2"/>
      <c r="U26" s="2"/>
      <c r="V26" s="2">
        <v>2033</v>
      </c>
      <c r="W26" s="2"/>
      <c r="X26" s="2"/>
      <c r="Y26" s="2"/>
      <c r="Z26" s="2"/>
      <c r="AA26" s="2"/>
      <c r="AB26" s="2"/>
      <c r="AC26" s="2"/>
      <c r="AD26" s="2"/>
      <c r="IQ26" s="2"/>
    </row>
    <row r="27" spans="1:251" ht="19.5" customHeight="1" x14ac:dyDescent="0.2">
      <c r="A27" s="59"/>
      <c r="B27" s="79" t="s">
        <v>210</v>
      </c>
      <c r="C27" s="78" t="s">
        <v>213</v>
      </c>
      <c r="D27" s="186"/>
      <c r="E27" s="186"/>
      <c r="F27" s="186"/>
      <c r="G27" s="186"/>
      <c r="H27" s="187"/>
      <c r="I27" s="60"/>
      <c r="K27" s="196"/>
      <c r="L27" s="196"/>
      <c r="M27" s="196"/>
      <c r="N27" s="196"/>
      <c r="O27" s="196"/>
      <c r="P27" s="196"/>
      <c r="Q27" s="196"/>
      <c r="R27" s="196"/>
      <c r="S27" s="2"/>
      <c r="T27" s="2"/>
      <c r="U27" s="2"/>
      <c r="V27" s="2">
        <v>2034</v>
      </c>
      <c r="W27" s="2"/>
      <c r="X27" s="2"/>
      <c r="Y27" s="2"/>
      <c r="Z27" s="2"/>
      <c r="AA27" s="2"/>
      <c r="AB27" s="2"/>
      <c r="AC27" s="2"/>
      <c r="AD27" s="2"/>
      <c r="IQ27" s="2"/>
    </row>
    <row r="28" spans="1:251" ht="19.5" customHeight="1" x14ac:dyDescent="0.2">
      <c r="A28" s="59"/>
      <c r="B28" s="79" t="s">
        <v>414</v>
      </c>
      <c r="C28" s="78" t="s">
        <v>213</v>
      </c>
      <c r="D28" s="186"/>
      <c r="E28" s="186"/>
      <c r="F28" s="186"/>
      <c r="G28" s="186"/>
      <c r="H28" s="187"/>
      <c r="I28" s="60"/>
      <c r="K28" s="196"/>
      <c r="L28" s="196"/>
      <c r="M28" s="196"/>
      <c r="N28" s="196"/>
      <c r="O28" s="196"/>
      <c r="P28" s="196"/>
      <c r="Q28" s="196"/>
      <c r="R28" s="196"/>
      <c r="S28" s="2"/>
      <c r="T28" s="2"/>
      <c r="U28" s="2"/>
      <c r="V28" s="2">
        <v>2035</v>
      </c>
      <c r="W28" s="2"/>
      <c r="X28" s="2"/>
      <c r="Y28" s="2"/>
      <c r="Z28" s="2"/>
      <c r="AA28" s="2"/>
      <c r="AB28" s="2"/>
      <c r="AC28" s="2"/>
      <c r="AD28" s="2"/>
      <c r="IQ28" s="2"/>
    </row>
    <row r="29" spans="1:251" ht="26.25" customHeight="1" x14ac:dyDescent="0.2">
      <c r="A29" s="59"/>
      <c r="B29" s="224"/>
      <c r="C29" s="225"/>
      <c r="D29" s="225"/>
      <c r="E29" s="225"/>
      <c r="F29" s="225"/>
      <c r="G29" s="225"/>
      <c r="H29" s="226"/>
      <c r="I29" s="60"/>
      <c r="K29" s="201"/>
      <c r="L29" s="201"/>
      <c r="M29" s="201"/>
      <c r="N29" s="201"/>
      <c r="O29" s="201"/>
      <c r="P29" s="201"/>
      <c r="Q29" s="201"/>
      <c r="R29" s="201"/>
      <c r="S29" s="2"/>
      <c r="T29" s="2"/>
      <c r="U29" s="2"/>
      <c r="V29" s="2">
        <v>2036</v>
      </c>
      <c r="W29" s="2"/>
      <c r="X29" s="2"/>
      <c r="Y29" s="2"/>
      <c r="Z29" s="2"/>
      <c r="AA29" s="2"/>
      <c r="AB29" s="2"/>
      <c r="AC29" s="2"/>
      <c r="AD29" s="2"/>
      <c r="IQ29" s="2"/>
    </row>
    <row r="30" spans="1:251" ht="24" customHeight="1" x14ac:dyDescent="0.2">
      <c r="A30" s="59"/>
      <c r="B30" s="6" t="s">
        <v>157</v>
      </c>
      <c r="C30" s="198" t="s">
        <v>418</v>
      </c>
      <c r="D30" s="199"/>
      <c r="E30" s="199"/>
      <c r="F30" s="199"/>
      <c r="G30" s="199"/>
      <c r="H30" s="200"/>
      <c r="I30" s="60"/>
      <c r="K30" s="201"/>
      <c r="L30" s="201"/>
      <c r="M30" s="201"/>
      <c r="N30" s="201"/>
      <c r="O30" s="201"/>
      <c r="P30" s="201"/>
      <c r="Q30" s="201"/>
      <c r="R30" s="201"/>
      <c r="S30" s="2"/>
      <c r="T30" s="2"/>
      <c r="U30" s="2"/>
      <c r="V30" s="2">
        <v>2037</v>
      </c>
      <c r="W30" s="2"/>
      <c r="X30" s="2"/>
      <c r="Y30" s="2"/>
      <c r="Z30" s="2"/>
      <c r="AA30" s="2"/>
      <c r="AB30" s="2"/>
      <c r="AC30" s="2"/>
      <c r="AD30" s="2"/>
      <c r="IQ30" s="2"/>
    </row>
    <row r="31" spans="1:251" ht="27" customHeight="1" x14ac:dyDescent="0.2">
      <c r="A31" s="59"/>
      <c r="B31" s="8" t="s">
        <v>158</v>
      </c>
      <c r="C31" s="198" t="s">
        <v>416</v>
      </c>
      <c r="D31" s="199"/>
      <c r="E31" s="199"/>
      <c r="F31" s="199"/>
      <c r="G31" s="199"/>
      <c r="H31" s="200"/>
      <c r="I31" s="60"/>
      <c r="K31" s="201"/>
      <c r="L31" s="201"/>
      <c r="M31" s="201"/>
      <c r="N31" s="201"/>
      <c r="O31" s="201"/>
      <c r="P31" s="201"/>
      <c r="Q31" s="201"/>
      <c r="R31" s="201"/>
      <c r="S31" s="2"/>
      <c r="T31" s="2"/>
      <c r="U31" s="2"/>
      <c r="V31" s="2">
        <v>2038</v>
      </c>
      <c r="W31" s="2"/>
      <c r="X31" s="2"/>
      <c r="Y31" s="2"/>
      <c r="Z31" s="2"/>
      <c r="AA31" s="2"/>
      <c r="AB31" s="2"/>
      <c r="AC31" s="2"/>
      <c r="AD31" s="2"/>
      <c r="IQ31" s="2"/>
    </row>
    <row r="32" spans="1:251" ht="18" customHeight="1" thickBot="1" x14ac:dyDescent="0.25">
      <c r="A32" s="59"/>
      <c r="B32" s="9" t="s">
        <v>159</v>
      </c>
      <c r="C32" s="203" t="s">
        <v>417</v>
      </c>
      <c r="D32" s="204"/>
      <c r="E32" s="204"/>
      <c r="F32" s="204"/>
      <c r="G32" s="204"/>
      <c r="H32" s="205"/>
      <c r="I32" s="60"/>
      <c r="K32" s="201"/>
      <c r="L32" s="201"/>
      <c r="M32" s="201"/>
      <c r="N32" s="201"/>
      <c r="O32" s="201"/>
      <c r="P32" s="201"/>
      <c r="Q32" s="201"/>
      <c r="R32" s="201"/>
      <c r="S32" s="2"/>
      <c r="T32" s="2"/>
      <c r="U32" s="2"/>
      <c r="V32" s="2">
        <v>2039</v>
      </c>
      <c r="W32" s="2"/>
      <c r="X32" s="2"/>
      <c r="Y32" s="2"/>
      <c r="Z32" s="2"/>
      <c r="AA32" s="2"/>
      <c r="AB32" s="2"/>
      <c r="AC32" s="2"/>
      <c r="AD32" s="2"/>
      <c r="IQ32" s="2"/>
    </row>
    <row r="33" spans="1:251" ht="18" customHeight="1" thickTop="1" x14ac:dyDescent="0.2">
      <c r="A33" s="59"/>
      <c r="I33" s="60"/>
      <c r="K33" s="202"/>
      <c r="L33" s="202"/>
      <c r="M33" s="202"/>
      <c r="N33" s="202"/>
      <c r="O33" s="202"/>
      <c r="P33" s="202"/>
      <c r="Q33" s="202"/>
      <c r="R33" s="202"/>
      <c r="S33" s="2"/>
      <c r="T33" s="2"/>
      <c r="U33" s="2"/>
      <c r="V33" s="2">
        <v>2040</v>
      </c>
      <c r="W33" s="2"/>
      <c r="X33" s="2"/>
      <c r="Y33" s="2"/>
      <c r="Z33" s="2"/>
      <c r="AA33" s="2"/>
      <c r="AB33" s="2"/>
      <c r="AC33" s="2"/>
      <c r="AD33" s="2"/>
      <c r="IQ33" s="2"/>
    </row>
    <row r="34" spans="1:251" ht="18" customHeight="1" x14ac:dyDescent="0.2">
      <c r="A34" s="59"/>
      <c r="B34" s="80" t="s">
        <v>135</v>
      </c>
      <c r="C34" s="3"/>
      <c r="D34" s="3"/>
      <c r="E34" s="3"/>
      <c r="F34" s="3"/>
      <c r="G34" s="3"/>
      <c r="H34" s="3"/>
      <c r="I34" s="62"/>
      <c r="K34" s="201"/>
      <c r="L34" s="201"/>
      <c r="M34" s="201"/>
      <c r="N34" s="201"/>
      <c r="O34" s="201"/>
      <c r="P34" s="201"/>
      <c r="Q34" s="201"/>
      <c r="R34" s="201"/>
      <c r="S34" s="2"/>
      <c r="T34" s="2"/>
      <c r="U34" s="2"/>
      <c r="V34" s="2">
        <v>2041</v>
      </c>
      <c r="W34" s="2"/>
      <c r="X34" s="2"/>
      <c r="Y34" s="2"/>
      <c r="Z34" s="2"/>
      <c r="AA34" s="2"/>
      <c r="AB34" s="2"/>
      <c r="AC34" s="2"/>
      <c r="AD34" s="2"/>
      <c r="IQ34" s="2"/>
    </row>
    <row r="35" spans="1:251" ht="18" customHeight="1" x14ac:dyDescent="0.2">
      <c r="A35" s="59"/>
      <c r="B35" s="206"/>
      <c r="C35" s="206"/>
      <c r="D35" s="206"/>
      <c r="E35" s="206"/>
      <c r="F35" s="206"/>
      <c r="G35" s="206"/>
      <c r="H35" s="206"/>
      <c r="I35" s="207"/>
      <c r="K35" s="201"/>
      <c r="L35" s="201"/>
      <c r="M35" s="201"/>
      <c r="N35" s="201"/>
      <c r="O35" s="201"/>
      <c r="P35" s="201"/>
      <c r="Q35" s="201"/>
      <c r="R35" s="201"/>
      <c r="S35" s="2"/>
      <c r="T35" s="2"/>
      <c r="U35" s="2"/>
      <c r="V35" s="2">
        <v>2042</v>
      </c>
      <c r="W35" s="2"/>
      <c r="X35" s="2"/>
      <c r="Y35" s="2"/>
      <c r="Z35" s="2"/>
      <c r="AA35" s="2"/>
      <c r="AB35" s="2"/>
      <c r="AC35" s="2"/>
      <c r="AD35" s="2"/>
      <c r="IQ35" s="2"/>
    </row>
    <row r="36" spans="1:251" x14ac:dyDescent="0.2">
      <c r="A36" s="59"/>
      <c r="B36" s="208" t="s">
        <v>163</v>
      </c>
      <c r="C36" s="208"/>
      <c r="D36" s="208"/>
      <c r="E36" s="208"/>
      <c r="F36" s="208"/>
      <c r="G36" s="208"/>
      <c r="H36" s="208"/>
      <c r="I36" s="209"/>
      <c r="K36" s="201"/>
      <c r="L36" s="201"/>
      <c r="M36" s="201"/>
      <c r="N36" s="201"/>
      <c r="O36" s="201"/>
      <c r="P36" s="201"/>
      <c r="Q36" s="201"/>
      <c r="R36" s="201"/>
      <c r="S36" s="2"/>
      <c r="T36" s="2"/>
      <c r="U36" s="2"/>
      <c r="V36" s="2">
        <v>2043</v>
      </c>
      <c r="W36" s="2"/>
      <c r="X36" s="2"/>
      <c r="Y36" s="2"/>
      <c r="Z36" s="2"/>
      <c r="AA36" s="2"/>
      <c r="AB36" s="2"/>
      <c r="AC36" s="2"/>
      <c r="AD36" s="2"/>
      <c r="IQ36" s="2"/>
    </row>
    <row r="37" spans="1:251" ht="18" customHeight="1" x14ac:dyDescent="0.2">
      <c r="A37" s="59"/>
      <c r="I37" s="60"/>
      <c r="K37" s="4"/>
      <c r="L37" s="4"/>
      <c r="M37" s="4"/>
      <c r="N37" s="4"/>
      <c r="O37" s="4"/>
      <c r="P37" s="4"/>
      <c r="Q37" s="4"/>
      <c r="R37" s="4"/>
      <c r="S37" s="2"/>
      <c r="T37" s="2"/>
      <c r="U37" s="2"/>
      <c r="V37" s="2">
        <v>2044</v>
      </c>
      <c r="W37" s="2"/>
      <c r="X37" s="2"/>
      <c r="Y37" s="2"/>
      <c r="Z37" s="2"/>
      <c r="AA37" s="2"/>
      <c r="AB37" s="2"/>
      <c r="AC37" s="2"/>
      <c r="AD37" s="2"/>
      <c r="IQ37" s="2"/>
    </row>
    <row r="38" spans="1:251" ht="18" customHeight="1" thickBot="1" x14ac:dyDescent="0.25">
      <c r="A38" s="64"/>
      <c r="B38" s="65"/>
      <c r="C38" s="65"/>
      <c r="D38" s="65"/>
      <c r="E38" s="65"/>
      <c r="F38" s="65"/>
      <c r="G38" s="65"/>
      <c r="H38" s="65"/>
      <c r="I38" s="66"/>
      <c r="K38" s="197"/>
      <c r="L38" s="197"/>
      <c r="M38" s="197"/>
      <c r="N38" s="197"/>
      <c r="O38" s="197"/>
      <c r="P38" s="197"/>
      <c r="Q38" s="197"/>
      <c r="R38" s="197"/>
      <c r="S38" s="2"/>
      <c r="T38" s="2"/>
      <c r="U38" s="2"/>
      <c r="V38" s="2">
        <v>2045</v>
      </c>
      <c r="W38" s="2"/>
      <c r="X38" s="2"/>
      <c r="Y38" s="2"/>
      <c r="Z38" s="2"/>
      <c r="AA38" s="2"/>
      <c r="AB38" s="2"/>
      <c r="AC38" s="2"/>
      <c r="AD38" s="2"/>
      <c r="IQ38" s="2"/>
    </row>
    <row r="39" spans="1:251" ht="18" customHeight="1" thickTop="1" x14ac:dyDescent="0.2">
      <c r="K39" s="197"/>
      <c r="L39" s="197"/>
      <c r="M39" s="197"/>
      <c r="N39" s="197"/>
      <c r="O39" s="197"/>
      <c r="P39" s="197"/>
      <c r="Q39" s="197"/>
      <c r="R39" s="197"/>
      <c r="S39" s="2"/>
      <c r="T39" s="2"/>
      <c r="U39" s="2"/>
      <c r="V39" s="2">
        <v>2046</v>
      </c>
      <c r="W39" s="2"/>
      <c r="X39" s="2"/>
      <c r="Y39" s="2"/>
      <c r="Z39" s="2"/>
      <c r="AA39" s="2"/>
      <c r="AB39" s="2"/>
      <c r="AC39" s="2"/>
      <c r="AD39" s="2"/>
      <c r="IQ39" s="2"/>
    </row>
    <row r="40" spans="1:251" ht="18" customHeight="1" x14ac:dyDescent="0.2">
      <c r="K40" s="197"/>
      <c r="L40" s="197"/>
      <c r="M40" s="197"/>
      <c r="N40" s="197"/>
      <c r="O40" s="197"/>
      <c r="P40" s="197"/>
      <c r="Q40" s="197"/>
      <c r="R40" s="197"/>
      <c r="S40" s="2"/>
      <c r="T40" s="2"/>
      <c r="U40" s="2"/>
      <c r="V40" s="2">
        <v>2047</v>
      </c>
      <c r="W40" s="2"/>
      <c r="X40" s="2"/>
      <c r="Y40" s="2"/>
      <c r="Z40" s="2"/>
      <c r="AA40" s="2"/>
      <c r="AB40" s="2"/>
      <c r="AC40" s="2"/>
      <c r="AD40" s="2"/>
      <c r="IQ40" s="2"/>
    </row>
    <row r="41" spans="1:251" ht="18" customHeight="1" x14ac:dyDescent="0.2">
      <c r="K41" s="197"/>
      <c r="L41" s="197"/>
      <c r="M41" s="197"/>
      <c r="N41" s="197"/>
      <c r="O41" s="197"/>
      <c r="P41" s="197"/>
      <c r="Q41" s="197"/>
      <c r="R41" s="197"/>
      <c r="S41" s="2"/>
      <c r="T41" s="2"/>
      <c r="U41" s="2"/>
      <c r="V41" s="2">
        <v>2048</v>
      </c>
      <c r="W41" s="2"/>
      <c r="X41" s="2"/>
      <c r="Y41" s="2"/>
      <c r="Z41" s="2"/>
      <c r="AA41" s="2"/>
      <c r="AB41" s="2"/>
      <c r="AC41" s="2"/>
      <c r="AD41" s="2"/>
      <c r="IQ41" s="2"/>
    </row>
    <row r="42" spans="1:251" ht="21" customHeight="1" x14ac:dyDescent="0.2">
      <c r="K42" s="197"/>
      <c r="L42" s="197"/>
      <c r="M42" s="197"/>
      <c r="N42" s="197"/>
      <c r="O42" s="197"/>
      <c r="P42" s="197"/>
      <c r="Q42" s="197"/>
      <c r="R42" s="197"/>
      <c r="S42" s="2"/>
      <c r="T42" s="2"/>
      <c r="U42" s="2"/>
      <c r="V42" s="2">
        <v>2049</v>
      </c>
      <c r="W42" s="2"/>
      <c r="X42" s="2"/>
      <c r="Y42" s="2"/>
      <c r="Z42" s="2"/>
      <c r="AA42" s="2"/>
      <c r="AB42" s="2"/>
      <c r="AC42" s="2"/>
      <c r="AD42" s="2"/>
      <c r="IQ42" s="2"/>
    </row>
    <row r="43" spans="1:251" ht="18" customHeight="1" x14ac:dyDescent="0.2">
      <c r="K43" s="197"/>
      <c r="L43" s="197"/>
      <c r="M43" s="197"/>
      <c r="N43" s="197"/>
      <c r="O43" s="197"/>
      <c r="P43" s="197"/>
      <c r="Q43" s="197"/>
      <c r="R43" s="197"/>
      <c r="S43" s="2"/>
      <c r="T43" s="2"/>
      <c r="U43" s="2"/>
      <c r="V43" s="2">
        <v>2050</v>
      </c>
      <c r="W43" s="2"/>
      <c r="X43" s="2"/>
      <c r="Y43" s="2"/>
      <c r="Z43" s="2"/>
      <c r="AA43" s="2"/>
      <c r="AB43" s="2"/>
      <c r="AC43" s="2"/>
      <c r="AD43" s="2"/>
      <c r="IQ43" s="2"/>
    </row>
    <row r="44" spans="1:251" ht="18" customHeight="1" x14ac:dyDescent="0.2">
      <c r="K44" s="197"/>
      <c r="L44" s="197"/>
      <c r="M44" s="197"/>
      <c r="N44" s="197"/>
      <c r="O44" s="197"/>
      <c r="P44" s="197"/>
      <c r="Q44" s="197"/>
      <c r="R44" s="197"/>
      <c r="S44" s="2"/>
      <c r="T44" s="2"/>
      <c r="U44" s="2"/>
      <c r="V44" s="2">
        <v>2051</v>
      </c>
      <c r="W44" s="2"/>
      <c r="X44" s="2"/>
      <c r="Y44" s="2"/>
      <c r="Z44" s="2"/>
      <c r="AA44" s="2"/>
      <c r="AB44" s="2"/>
      <c r="AC44" s="2"/>
      <c r="AD44" s="2"/>
      <c r="IQ44" s="2"/>
    </row>
    <row r="45" spans="1:251" ht="18" customHeight="1" x14ac:dyDescent="0.2">
      <c r="K45" s="197"/>
      <c r="L45" s="197"/>
      <c r="M45" s="197"/>
      <c r="N45" s="197"/>
      <c r="O45" s="197"/>
      <c r="P45" s="197"/>
      <c r="Q45" s="197"/>
      <c r="R45" s="197"/>
      <c r="S45" s="2"/>
      <c r="T45" s="2"/>
      <c r="U45" s="2"/>
      <c r="V45" s="2">
        <v>2052</v>
      </c>
      <c r="W45" s="2"/>
      <c r="X45" s="2"/>
      <c r="Y45" s="2"/>
      <c r="Z45" s="2"/>
      <c r="AA45" s="2"/>
      <c r="AB45" s="2"/>
      <c r="AC45" s="2"/>
      <c r="AD45" s="2"/>
      <c r="IQ45" s="2"/>
    </row>
    <row r="46" spans="1:251" ht="18" customHeight="1" x14ac:dyDescent="0.2">
      <c r="K46" s="193"/>
      <c r="L46" s="193"/>
      <c r="M46" s="193"/>
      <c r="N46" s="193"/>
      <c r="O46" s="193"/>
      <c r="P46" s="193"/>
      <c r="Q46" s="193"/>
      <c r="R46" s="193"/>
      <c r="S46" s="2"/>
      <c r="T46" s="2"/>
      <c r="U46" s="2"/>
      <c r="V46" s="2">
        <v>2053</v>
      </c>
      <c r="W46" s="2"/>
      <c r="X46" s="2"/>
      <c r="Y46" s="2"/>
      <c r="Z46" s="2"/>
      <c r="AA46" s="2"/>
      <c r="AB46" s="2"/>
      <c r="AC46" s="2"/>
      <c r="AD46" s="2"/>
      <c r="IQ46" s="2"/>
    </row>
    <row r="47" spans="1:251" x14ac:dyDescent="0.2">
      <c r="K47" s="193"/>
      <c r="L47" s="193"/>
      <c r="M47" s="193"/>
      <c r="N47" s="193"/>
      <c r="O47" s="193"/>
      <c r="P47" s="193"/>
      <c r="Q47" s="193"/>
      <c r="R47" s="193"/>
      <c r="S47" s="2"/>
      <c r="T47" s="2"/>
      <c r="U47" s="2"/>
      <c r="V47" s="2">
        <v>2054</v>
      </c>
      <c r="W47" s="2"/>
      <c r="X47" s="2"/>
      <c r="Y47" s="2"/>
      <c r="Z47" s="2"/>
      <c r="AA47" s="2"/>
      <c r="AB47" s="2"/>
      <c r="AC47" s="2"/>
      <c r="AD47" s="2"/>
      <c r="IQ47" s="2"/>
    </row>
    <row r="48" spans="1:251" x14ac:dyDescent="0.2">
      <c r="K48" s="193"/>
      <c r="L48" s="193"/>
      <c r="M48" s="193"/>
      <c r="N48" s="193"/>
      <c r="O48" s="193"/>
      <c r="P48" s="193"/>
      <c r="Q48" s="193"/>
      <c r="R48" s="193"/>
      <c r="S48" s="2"/>
      <c r="T48" s="2"/>
      <c r="U48" s="2"/>
      <c r="V48" s="2">
        <v>2055</v>
      </c>
      <c r="W48" s="2"/>
      <c r="X48" s="2"/>
      <c r="Y48" s="2"/>
      <c r="Z48" s="2"/>
      <c r="AA48" s="2"/>
      <c r="AB48" s="2"/>
      <c r="AC48" s="2"/>
      <c r="AD48" s="2"/>
      <c r="IQ48" s="2"/>
    </row>
    <row r="49" spans="11:251" x14ac:dyDescent="0.2">
      <c r="K49" s="193"/>
      <c r="L49" s="193"/>
      <c r="M49" s="193"/>
      <c r="N49" s="193"/>
      <c r="O49" s="193"/>
      <c r="P49" s="193"/>
      <c r="Q49" s="193"/>
      <c r="R49" s="193"/>
      <c r="S49" s="2"/>
      <c r="T49" s="2"/>
      <c r="U49" s="2"/>
      <c r="V49" s="2">
        <v>2056</v>
      </c>
      <c r="W49" s="2"/>
      <c r="X49" s="2"/>
      <c r="Y49" s="2"/>
      <c r="Z49" s="2"/>
      <c r="AA49" s="2"/>
      <c r="AB49" s="2"/>
      <c r="AC49" s="2"/>
      <c r="AD49" s="2"/>
      <c r="IQ49" s="2"/>
    </row>
    <row r="50" spans="11:251" x14ac:dyDescent="0.2">
      <c r="K50" s="193"/>
      <c r="L50" s="193"/>
      <c r="M50" s="193"/>
      <c r="N50" s="193"/>
      <c r="O50" s="193"/>
      <c r="P50" s="193"/>
      <c r="Q50" s="193"/>
      <c r="R50" s="193"/>
      <c r="S50" s="2"/>
      <c r="T50" s="2"/>
      <c r="U50" s="2"/>
      <c r="V50" s="2">
        <v>2057</v>
      </c>
      <c r="W50" s="2"/>
      <c r="X50" s="2"/>
      <c r="Y50" s="2"/>
      <c r="Z50" s="2"/>
      <c r="AA50" s="2"/>
      <c r="AB50" s="2"/>
      <c r="AC50" s="2"/>
      <c r="AD50" s="2"/>
      <c r="IQ50" s="2"/>
    </row>
    <row r="51" spans="11:251" x14ac:dyDescent="0.2">
      <c r="K51" s="193"/>
      <c r="L51" s="193"/>
      <c r="M51" s="193"/>
      <c r="N51" s="193"/>
      <c r="O51" s="193"/>
      <c r="P51" s="193"/>
      <c r="Q51" s="193"/>
      <c r="R51" s="193"/>
      <c r="S51" s="2"/>
      <c r="T51" s="2"/>
      <c r="U51" s="2"/>
      <c r="V51" s="2">
        <v>2058</v>
      </c>
      <c r="W51" s="2"/>
      <c r="X51" s="2"/>
      <c r="Y51" s="2"/>
      <c r="Z51" s="2"/>
      <c r="AA51" s="2"/>
      <c r="AB51" s="2"/>
      <c r="AC51" s="2"/>
      <c r="AD51" s="2"/>
      <c r="IQ51" s="2"/>
    </row>
    <row r="52" spans="11:251" x14ac:dyDescent="0.2">
      <c r="K52" s="193"/>
      <c r="L52" s="193"/>
      <c r="M52" s="193"/>
      <c r="N52" s="193"/>
      <c r="O52" s="193"/>
      <c r="P52" s="193"/>
      <c r="Q52" s="193"/>
      <c r="R52" s="193"/>
      <c r="S52" s="2"/>
      <c r="T52" s="2"/>
      <c r="U52" s="2"/>
      <c r="V52" s="2">
        <v>2059</v>
      </c>
      <c r="W52" s="2"/>
      <c r="X52" s="2"/>
      <c r="Y52" s="2"/>
      <c r="Z52" s="2"/>
      <c r="AA52" s="2"/>
      <c r="AB52" s="2"/>
      <c r="AC52" s="2"/>
      <c r="AD52" s="2"/>
      <c r="IQ52" s="2"/>
    </row>
    <row r="53" spans="11:251" x14ac:dyDescent="0.2">
      <c r="K53" s="193"/>
      <c r="L53" s="193"/>
      <c r="M53" s="193"/>
      <c r="N53" s="193"/>
      <c r="O53" s="193"/>
      <c r="P53" s="193"/>
      <c r="Q53" s="193"/>
      <c r="R53" s="193"/>
      <c r="S53" s="2"/>
      <c r="T53" s="2"/>
      <c r="U53" s="2"/>
      <c r="V53" s="2">
        <v>2060</v>
      </c>
      <c r="W53" s="2"/>
      <c r="X53" s="2"/>
      <c r="Y53" s="2"/>
      <c r="Z53" s="2"/>
      <c r="AA53" s="2"/>
      <c r="AB53" s="2"/>
      <c r="AC53" s="2"/>
      <c r="AD53" s="2"/>
      <c r="IQ53" s="2"/>
    </row>
    <row r="54" spans="11:251" x14ac:dyDescent="0.2">
      <c r="K54" s="4"/>
      <c r="L54" s="4"/>
      <c r="M54" s="4"/>
      <c r="N54" s="4"/>
      <c r="O54" s="4"/>
      <c r="P54" s="4"/>
      <c r="Q54" s="4"/>
      <c r="R54" s="4"/>
      <c r="S54" s="2"/>
      <c r="T54" s="2"/>
      <c r="U54" s="2"/>
      <c r="V54" s="2">
        <v>2061</v>
      </c>
      <c r="W54" s="2"/>
      <c r="X54" s="2"/>
      <c r="Y54" s="2"/>
      <c r="Z54" s="2"/>
      <c r="AA54" s="2"/>
      <c r="AB54" s="2"/>
      <c r="AC54" s="2"/>
      <c r="AD54" s="2"/>
      <c r="IQ54" s="2"/>
    </row>
    <row r="55" spans="11:251" x14ac:dyDescent="0.2">
      <c r="K55" s="4"/>
      <c r="L55" s="4"/>
      <c r="M55" s="4"/>
      <c r="N55" s="4"/>
      <c r="O55" s="4"/>
      <c r="P55" s="4"/>
      <c r="Q55" s="4"/>
      <c r="R55" s="4"/>
      <c r="S55" s="2"/>
      <c r="T55" s="2"/>
      <c r="U55" s="2"/>
      <c r="V55" s="2">
        <v>2062</v>
      </c>
      <c r="W55" s="2"/>
      <c r="X55" s="2"/>
      <c r="Y55" s="2"/>
      <c r="Z55" s="2"/>
      <c r="AA55" s="2"/>
      <c r="AB55" s="2"/>
      <c r="AC55" s="2"/>
      <c r="AD55" s="2"/>
      <c r="IQ55" s="2"/>
    </row>
    <row r="56" spans="11:251" x14ac:dyDescent="0.2">
      <c r="K56" s="4"/>
      <c r="L56" s="4"/>
      <c r="M56" s="4"/>
      <c r="N56" s="4"/>
      <c r="O56" s="4"/>
      <c r="P56" s="4"/>
      <c r="Q56" s="4"/>
      <c r="R56" s="4"/>
      <c r="S56" s="2"/>
      <c r="T56" s="2"/>
      <c r="U56" s="2"/>
      <c r="V56" s="2">
        <v>2063</v>
      </c>
      <c r="W56" s="2"/>
      <c r="X56" s="2"/>
      <c r="Y56" s="2"/>
      <c r="Z56" s="2"/>
      <c r="AA56" s="2"/>
      <c r="AB56" s="2"/>
      <c r="AC56" s="2"/>
      <c r="AD56" s="2"/>
      <c r="IQ56" s="2"/>
    </row>
    <row r="57" spans="11:251" x14ac:dyDescent="0.2">
      <c r="K57" s="4"/>
      <c r="L57" s="4"/>
      <c r="M57" s="4"/>
      <c r="N57" s="4"/>
      <c r="O57" s="4"/>
      <c r="P57" s="4"/>
      <c r="Q57" s="4"/>
      <c r="R57" s="4"/>
      <c r="S57" s="2"/>
      <c r="T57" s="2"/>
      <c r="U57" s="2"/>
      <c r="V57" s="2">
        <v>2064</v>
      </c>
      <c r="W57" s="2"/>
      <c r="X57" s="2"/>
      <c r="Y57" s="2"/>
      <c r="Z57" s="2"/>
      <c r="AA57" s="2"/>
      <c r="AB57" s="2"/>
      <c r="AC57" s="2"/>
      <c r="AD57" s="2"/>
      <c r="IQ57" s="2"/>
    </row>
    <row r="58" spans="11:251" x14ac:dyDescent="0.2">
      <c r="K58" s="4"/>
      <c r="L58" s="4"/>
      <c r="M58" s="4"/>
      <c r="N58" s="4"/>
      <c r="O58" s="4"/>
      <c r="P58" s="4"/>
      <c r="Q58" s="4"/>
      <c r="R58" s="4"/>
      <c r="S58" s="2"/>
      <c r="T58" s="2"/>
      <c r="U58" s="2"/>
      <c r="V58" s="2">
        <v>2065</v>
      </c>
      <c r="W58" s="2"/>
      <c r="X58" s="2"/>
      <c r="Y58" s="2"/>
      <c r="Z58" s="2"/>
      <c r="AA58" s="2"/>
      <c r="AB58" s="2"/>
      <c r="AC58" s="2"/>
      <c r="AD58" s="2"/>
      <c r="IQ58" s="2"/>
    </row>
    <row r="59" spans="11:251" x14ac:dyDescent="0.2">
      <c r="K59" s="4"/>
      <c r="L59" s="4"/>
      <c r="M59" s="4"/>
      <c r="N59" s="4"/>
      <c r="O59" s="4"/>
      <c r="P59" s="4"/>
      <c r="Q59" s="4"/>
      <c r="R59" s="4"/>
      <c r="S59" s="2"/>
      <c r="T59" s="2"/>
      <c r="U59" s="2"/>
      <c r="V59" s="2">
        <v>2066</v>
      </c>
      <c r="W59" s="2"/>
      <c r="X59" s="2"/>
      <c r="Y59" s="2"/>
      <c r="Z59" s="2"/>
      <c r="AA59" s="2"/>
      <c r="AB59" s="2"/>
      <c r="AC59" s="2"/>
      <c r="AD59" s="2"/>
      <c r="IQ59" s="2"/>
    </row>
    <row r="60" spans="11:251" x14ac:dyDescent="0.2">
      <c r="K60" s="4"/>
      <c r="L60" s="4"/>
      <c r="M60" s="4"/>
      <c r="N60" s="4"/>
      <c r="O60" s="4"/>
      <c r="P60" s="4"/>
      <c r="Q60" s="4"/>
      <c r="R60" s="4"/>
      <c r="S60" s="2"/>
      <c r="T60" s="2"/>
      <c r="U60" s="2"/>
      <c r="V60" s="2">
        <v>2067</v>
      </c>
      <c r="W60" s="2"/>
      <c r="X60" s="2"/>
      <c r="Y60" s="2"/>
      <c r="Z60" s="2"/>
      <c r="AA60" s="2"/>
      <c r="AB60" s="2"/>
      <c r="AC60" s="2"/>
      <c r="AD60" s="2"/>
      <c r="IQ60" s="2"/>
    </row>
    <row r="61" spans="11:251" x14ac:dyDescent="0.2">
      <c r="K61" s="4"/>
      <c r="L61" s="4"/>
      <c r="M61" s="4"/>
      <c r="N61" s="4"/>
      <c r="O61" s="4"/>
      <c r="P61" s="4"/>
      <c r="Q61" s="4"/>
      <c r="R61" s="4"/>
      <c r="S61" s="2"/>
      <c r="T61" s="2"/>
      <c r="U61" s="2"/>
      <c r="V61" s="2">
        <v>2068</v>
      </c>
      <c r="W61" s="2"/>
      <c r="X61" s="2"/>
      <c r="Y61" s="2"/>
      <c r="Z61" s="2"/>
      <c r="AA61" s="2"/>
      <c r="AB61" s="2"/>
      <c r="AC61" s="2"/>
      <c r="AD61" s="2"/>
      <c r="IQ61" s="2"/>
    </row>
    <row r="62" spans="11:251" x14ac:dyDescent="0.2">
      <c r="K62" s="4"/>
      <c r="L62" s="4"/>
      <c r="M62" s="4"/>
      <c r="N62" s="4"/>
      <c r="O62" s="4"/>
      <c r="P62" s="4"/>
      <c r="Q62" s="4"/>
      <c r="R62" s="4"/>
      <c r="S62" s="2"/>
      <c r="T62" s="2"/>
      <c r="U62" s="2"/>
      <c r="V62" s="2">
        <v>2069</v>
      </c>
      <c r="W62" s="2"/>
      <c r="X62" s="2"/>
      <c r="Y62" s="2"/>
      <c r="Z62" s="2"/>
      <c r="AA62" s="2"/>
      <c r="AB62" s="2"/>
      <c r="AC62" s="2"/>
      <c r="AD62" s="2"/>
      <c r="IQ62" s="2"/>
    </row>
    <row r="63" spans="11:251" x14ac:dyDescent="0.2">
      <c r="K63" s="4"/>
      <c r="L63" s="4"/>
      <c r="M63" s="4"/>
      <c r="N63" s="4"/>
      <c r="O63" s="4"/>
      <c r="P63" s="4"/>
      <c r="Q63" s="4"/>
      <c r="R63" s="4"/>
      <c r="S63" s="2"/>
      <c r="T63" s="2"/>
      <c r="U63" s="2"/>
      <c r="V63" s="2">
        <v>2070</v>
      </c>
      <c r="W63" s="2"/>
      <c r="X63" s="2"/>
      <c r="Y63" s="2"/>
      <c r="Z63" s="2"/>
      <c r="AA63" s="2"/>
      <c r="AB63" s="2"/>
      <c r="AC63" s="2"/>
      <c r="AD63" s="2"/>
      <c r="IQ63" s="2"/>
    </row>
    <row r="64" spans="11:251" x14ac:dyDescent="0.2">
      <c r="K64" s="4"/>
      <c r="L64" s="4"/>
      <c r="M64" s="4"/>
      <c r="N64" s="4"/>
      <c r="O64" s="4"/>
      <c r="P64" s="4"/>
      <c r="Q64" s="4"/>
      <c r="R64" s="4"/>
      <c r="S64" s="2"/>
      <c r="T64" s="2"/>
      <c r="U64" s="2"/>
      <c r="V64" s="2">
        <v>2071</v>
      </c>
      <c r="W64" s="2"/>
      <c r="X64" s="2"/>
      <c r="Y64" s="2"/>
      <c r="Z64" s="2"/>
      <c r="AA64" s="2"/>
      <c r="AB64" s="2"/>
      <c r="AC64" s="2"/>
      <c r="AD64" s="2"/>
      <c r="IQ64" s="2"/>
    </row>
    <row r="65" spans="11:251" x14ac:dyDescent="0.2">
      <c r="K65" s="4"/>
      <c r="L65" s="4"/>
      <c r="M65" s="4"/>
      <c r="N65" s="4"/>
      <c r="O65" s="4"/>
      <c r="P65" s="4"/>
      <c r="Q65" s="4"/>
      <c r="R65" s="4"/>
      <c r="S65" s="2"/>
      <c r="T65" s="2"/>
      <c r="U65" s="2"/>
      <c r="V65" s="2">
        <v>2072</v>
      </c>
      <c r="W65" s="2"/>
      <c r="X65" s="2"/>
      <c r="Y65" s="2"/>
      <c r="Z65" s="2"/>
      <c r="AA65" s="2"/>
      <c r="AB65" s="2"/>
      <c r="AC65" s="2"/>
      <c r="AD65" s="2"/>
      <c r="IQ65" s="2"/>
    </row>
    <row r="66" spans="11:251" x14ac:dyDescent="0.2">
      <c r="K66" s="4"/>
      <c r="L66" s="4"/>
      <c r="M66" s="4"/>
      <c r="N66" s="4"/>
      <c r="O66" s="4"/>
      <c r="P66" s="4"/>
      <c r="Q66" s="4"/>
      <c r="R66" s="4"/>
      <c r="S66" s="2"/>
      <c r="T66" s="2"/>
      <c r="U66" s="2"/>
      <c r="V66" s="2">
        <v>2073</v>
      </c>
      <c r="W66" s="2"/>
      <c r="X66" s="2"/>
      <c r="Y66" s="2"/>
      <c r="Z66" s="2"/>
      <c r="AA66" s="2"/>
      <c r="AB66" s="2"/>
      <c r="AC66" s="2"/>
      <c r="AD66" s="2"/>
      <c r="IQ66" s="2"/>
    </row>
    <row r="67" spans="11:251" x14ac:dyDescent="0.2">
      <c r="K67" s="4"/>
      <c r="L67" s="4"/>
      <c r="M67" s="4"/>
      <c r="N67" s="4"/>
      <c r="O67" s="4"/>
      <c r="P67" s="4"/>
      <c r="Q67" s="4"/>
      <c r="R67" s="4"/>
      <c r="S67" s="2"/>
      <c r="T67" s="2"/>
      <c r="U67" s="2"/>
      <c r="V67" s="2">
        <v>2074</v>
      </c>
      <c r="W67" s="2"/>
      <c r="X67" s="2"/>
      <c r="Y67" s="2"/>
      <c r="Z67" s="2"/>
      <c r="AA67" s="2"/>
      <c r="AB67" s="2"/>
      <c r="AC67" s="2"/>
      <c r="AD67" s="2"/>
      <c r="IQ67" s="2"/>
    </row>
    <row r="68" spans="11:251" x14ac:dyDescent="0.2">
      <c r="K68" s="4"/>
      <c r="L68" s="4"/>
      <c r="M68" s="4"/>
      <c r="N68" s="4"/>
      <c r="O68" s="4"/>
      <c r="P68" s="4"/>
      <c r="Q68" s="4"/>
      <c r="R68" s="4"/>
      <c r="S68" s="2"/>
      <c r="T68" s="2"/>
      <c r="U68" s="2"/>
      <c r="V68" s="2">
        <v>2075</v>
      </c>
      <c r="W68" s="2"/>
      <c r="X68" s="2"/>
      <c r="Y68" s="2"/>
      <c r="Z68" s="2"/>
      <c r="AA68" s="2"/>
      <c r="AB68" s="2"/>
      <c r="AC68" s="2"/>
      <c r="AD68" s="2"/>
      <c r="IQ68" s="2"/>
    </row>
    <row r="69" spans="11:251" x14ac:dyDescent="0.2">
      <c r="K69" s="4"/>
      <c r="L69" s="4"/>
      <c r="M69" s="4"/>
      <c r="N69" s="4"/>
      <c r="O69" s="4"/>
      <c r="P69" s="4"/>
      <c r="Q69" s="4"/>
      <c r="R69" s="4"/>
      <c r="S69" s="2"/>
      <c r="T69" s="2"/>
      <c r="U69" s="2"/>
      <c r="V69" s="2">
        <v>2076</v>
      </c>
      <c r="W69" s="2"/>
      <c r="X69" s="2"/>
      <c r="Y69" s="2"/>
      <c r="Z69" s="2"/>
      <c r="AA69" s="2"/>
      <c r="AB69" s="2"/>
      <c r="AC69" s="2"/>
      <c r="AD69" s="2"/>
      <c r="IQ69" s="2"/>
    </row>
    <row r="70" spans="11:251" x14ac:dyDescent="0.2">
      <c r="K70" s="4"/>
      <c r="L70" s="4"/>
      <c r="M70" s="4"/>
      <c r="N70" s="4"/>
      <c r="O70" s="4"/>
      <c r="P70" s="4"/>
      <c r="Q70" s="4"/>
      <c r="R70" s="4"/>
      <c r="S70" s="2"/>
      <c r="T70" s="2"/>
      <c r="U70" s="2"/>
      <c r="V70" s="2">
        <v>2077</v>
      </c>
      <c r="W70" s="2"/>
      <c r="X70" s="2"/>
      <c r="Y70" s="2"/>
      <c r="Z70" s="2"/>
      <c r="AA70" s="2"/>
      <c r="AB70" s="2"/>
      <c r="AC70" s="2"/>
      <c r="AD70" s="2"/>
      <c r="IQ70" s="2"/>
    </row>
    <row r="71" spans="11:251" x14ac:dyDescent="0.2">
      <c r="K71" s="4"/>
      <c r="L71" s="4"/>
      <c r="M71" s="4"/>
      <c r="N71" s="4"/>
      <c r="O71" s="4"/>
      <c r="P71" s="4"/>
      <c r="Q71" s="4"/>
      <c r="R71" s="4"/>
      <c r="S71" s="2"/>
      <c r="T71" s="2"/>
      <c r="U71" s="2"/>
      <c r="V71" s="2">
        <v>2078</v>
      </c>
      <c r="W71" s="2"/>
      <c r="X71" s="2"/>
      <c r="Y71" s="2"/>
      <c r="Z71" s="2"/>
      <c r="AA71" s="2"/>
      <c r="AB71" s="2"/>
      <c r="AC71" s="2"/>
      <c r="AD71" s="2"/>
      <c r="IQ71" s="2"/>
    </row>
    <row r="72" spans="11:251" x14ac:dyDescent="0.2">
      <c r="K72" s="4"/>
      <c r="L72" s="4"/>
      <c r="M72" s="4"/>
      <c r="N72" s="4"/>
      <c r="O72" s="4"/>
      <c r="P72" s="4"/>
      <c r="Q72" s="4"/>
      <c r="R72" s="4"/>
      <c r="S72" s="2"/>
      <c r="T72" s="2"/>
      <c r="U72" s="2"/>
      <c r="V72" s="2">
        <v>2079</v>
      </c>
      <c r="W72" s="2"/>
      <c r="X72" s="2"/>
      <c r="Y72" s="2"/>
      <c r="Z72" s="2"/>
      <c r="AA72" s="2"/>
      <c r="AB72" s="2"/>
      <c r="AC72" s="2"/>
      <c r="AD72" s="2"/>
      <c r="IQ72" s="2"/>
    </row>
    <row r="73" spans="11:251" x14ac:dyDescent="0.2">
      <c r="K73" s="4"/>
      <c r="L73" s="4"/>
      <c r="M73" s="4"/>
      <c r="N73" s="4"/>
      <c r="O73" s="4"/>
      <c r="P73" s="4"/>
      <c r="Q73" s="4"/>
      <c r="R73" s="4"/>
      <c r="S73" s="2"/>
      <c r="T73" s="2"/>
      <c r="U73" s="2"/>
      <c r="V73" s="2">
        <v>2080</v>
      </c>
      <c r="W73" s="2"/>
      <c r="X73" s="2"/>
      <c r="Y73" s="2"/>
      <c r="Z73" s="2"/>
      <c r="AA73" s="2"/>
      <c r="AB73" s="2"/>
      <c r="AC73" s="2"/>
      <c r="AD73" s="2"/>
      <c r="IQ73" s="2"/>
    </row>
    <row r="74" spans="11:251" x14ac:dyDescent="0.2">
      <c r="K74" s="4"/>
      <c r="L74" s="4"/>
      <c r="M74" s="4"/>
      <c r="N74" s="4"/>
      <c r="O74" s="4"/>
      <c r="P74" s="4"/>
      <c r="Q74" s="4"/>
      <c r="R74" s="4"/>
      <c r="S74" s="2"/>
      <c r="T74" s="2"/>
      <c r="U74" s="2"/>
      <c r="V74" s="2">
        <v>2081</v>
      </c>
      <c r="W74" s="2"/>
      <c r="X74" s="2"/>
      <c r="Y74" s="2"/>
      <c r="Z74" s="2"/>
      <c r="AA74" s="2"/>
      <c r="AB74" s="2"/>
      <c r="AC74" s="2"/>
      <c r="AD74" s="2"/>
      <c r="IQ74" s="2"/>
    </row>
    <row r="75" spans="11:251" x14ac:dyDescent="0.2">
      <c r="K75" s="4"/>
      <c r="L75" s="4"/>
      <c r="M75" s="4"/>
      <c r="N75" s="4"/>
      <c r="O75" s="4"/>
      <c r="P75" s="4"/>
      <c r="Q75" s="4"/>
      <c r="R75" s="4"/>
      <c r="S75" s="2"/>
      <c r="T75" s="2"/>
      <c r="U75" s="2"/>
      <c r="V75" s="2">
        <v>2082</v>
      </c>
      <c r="W75" s="2"/>
      <c r="X75" s="2"/>
      <c r="Y75" s="2"/>
      <c r="Z75" s="2"/>
      <c r="AA75" s="2"/>
      <c r="AB75" s="2"/>
      <c r="AC75" s="2"/>
      <c r="AD75" s="2"/>
      <c r="IQ75" s="2"/>
    </row>
    <row r="76" spans="11:251" x14ac:dyDescent="0.2">
      <c r="K76" s="4"/>
      <c r="L76" s="4"/>
      <c r="M76" s="4"/>
      <c r="N76" s="4"/>
      <c r="O76" s="4"/>
      <c r="P76" s="4"/>
      <c r="Q76" s="4"/>
      <c r="R76" s="4"/>
      <c r="S76" s="2"/>
      <c r="T76" s="2"/>
      <c r="U76" s="2"/>
      <c r="V76" s="2">
        <v>2083</v>
      </c>
      <c r="W76" s="2"/>
      <c r="X76" s="2"/>
      <c r="Y76" s="2"/>
      <c r="Z76" s="2"/>
      <c r="AA76" s="2"/>
      <c r="AB76" s="2"/>
      <c r="AC76" s="2"/>
      <c r="AD76" s="2"/>
      <c r="IQ76" s="2"/>
    </row>
    <row r="77" spans="11:251" x14ac:dyDescent="0.2">
      <c r="K77" s="4"/>
      <c r="L77" s="4"/>
      <c r="M77" s="4"/>
      <c r="N77" s="4"/>
      <c r="O77" s="4"/>
      <c r="P77" s="4"/>
      <c r="Q77" s="4"/>
      <c r="R77" s="4"/>
      <c r="S77" s="2"/>
      <c r="T77" s="2"/>
      <c r="U77" s="2"/>
      <c r="V77" s="2">
        <v>2084</v>
      </c>
      <c r="W77" s="2"/>
      <c r="X77" s="2"/>
      <c r="Y77" s="2"/>
      <c r="Z77" s="2"/>
      <c r="AA77" s="2"/>
      <c r="AB77" s="2"/>
      <c r="AC77" s="2"/>
      <c r="AD77" s="2"/>
      <c r="IQ77" s="2"/>
    </row>
    <row r="78" spans="11:251" x14ac:dyDescent="0.2">
      <c r="K78" s="4"/>
      <c r="L78" s="4"/>
      <c r="M78" s="4"/>
      <c r="N78" s="4"/>
      <c r="O78" s="4"/>
      <c r="P78" s="4"/>
      <c r="Q78" s="4"/>
      <c r="R78" s="4"/>
      <c r="S78" s="2"/>
      <c r="T78" s="2"/>
      <c r="U78" s="2"/>
      <c r="V78" s="2">
        <v>2085</v>
      </c>
      <c r="W78" s="2"/>
      <c r="X78" s="2"/>
      <c r="Y78" s="2"/>
      <c r="Z78" s="2"/>
      <c r="AA78" s="2"/>
      <c r="AB78" s="2"/>
      <c r="AC78" s="2"/>
      <c r="AD78" s="2"/>
      <c r="IQ78" s="2"/>
    </row>
    <row r="79" spans="11:251" x14ac:dyDescent="0.2">
      <c r="K79" s="4"/>
      <c r="L79" s="4"/>
      <c r="M79" s="4"/>
      <c r="N79" s="4"/>
      <c r="O79" s="4"/>
      <c r="P79" s="4"/>
      <c r="Q79" s="4"/>
      <c r="R79" s="4"/>
      <c r="S79" s="2"/>
      <c r="T79" s="2"/>
      <c r="U79" s="2"/>
      <c r="V79" s="2">
        <v>2086</v>
      </c>
      <c r="W79" s="2"/>
      <c r="X79" s="2"/>
      <c r="Y79" s="2"/>
      <c r="Z79" s="2"/>
      <c r="AA79" s="2"/>
      <c r="AB79" s="2"/>
      <c r="AC79" s="2"/>
      <c r="AD79" s="2"/>
      <c r="IQ79" s="2"/>
    </row>
    <row r="80" spans="11:251" x14ac:dyDescent="0.2">
      <c r="K80" s="4"/>
      <c r="L80" s="4"/>
      <c r="M80" s="4"/>
      <c r="N80" s="4"/>
      <c r="O80" s="4"/>
      <c r="P80" s="4"/>
      <c r="Q80" s="4"/>
      <c r="R80" s="4"/>
      <c r="S80" s="2"/>
      <c r="T80" s="2"/>
      <c r="U80" s="2"/>
      <c r="V80" s="2">
        <v>2087</v>
      </c>
      <c r="W80" s="2"/>
      <c r="X80" s="2"/>
      <c r="Y80" s="2"/>
      <c r="Z80" s="2"/>
      <c r="AA80" s="2"/>
      <c r="AB80" s="2"/>
      <c r="AC80" s="2"/>
      <c r="AD80" s="2"/>
      <c r="IQ80" s="2"/>
    </row>
    <row r="81" spans="11:251" x14ac:dyDescent="0.2">
      <c r="K81" s="4"/>
      <c r="L81" s="4"/>
      <c r="M81" s="4"/>
      <c r="N81" s="4"/>
      <c r="O81" s="4"/>
      <c r="P81" s="4"/>
      <c r="Q81" s="4"/>
      <c r="R81" s="4"/>
      <c r="S81" s="2"/>
      <c r="T81" s="2"/>
      <c r="U81" s="2"/>
      <c r="V81" s="2">
        <v>2088</v>
      </c>
      <c r="W81" s="2"/>
      <c r="X81" s="2"/>
      <c r="Y81" s="2"/>
      <c r="Z81" s="2"/>
      <c r="AA81" s="2"/>
      <c r="AB81" s="2"/>
      <c r="AC81" s="2"/>
      <c r="AD81" s="2"/>
      <c r="IQ81" s="2"/>
    </row>
    <row r="82" spans="11:251" x14ac:dyDescent="0.2">
      <c r="K82" s="4"/>
      <c r="L82" s="4"/>
      <c r="M82" s="4"/>
      <c r="N82" s="4"/>
      <c r="O82" s="4"/>
      <c r="P82" s="4"/>
      <c r="Q82" s="4"/>
      <c r="R82" s="4"/>
      <c r="S82" s="2"/>
      <c r="T82" s="2"/>
      <c r="U82" s="2"/>
      <c r="V82" s="2">
        <v>2089</v>
      </c>
      <c r="W82" s="2"/>
      <c r="X82" s="2"/>
      <c r="Y82" s="2"/>
      <c r="Z82" s="2"/>
      <c r="AA82" s="2"/>
      <c r="AB82" s="2"/>
      <c r="AC82" s="2"/>
      <c r="AD82" s="2"/>
      <c r="IQ82" s="2"/>
    </row>
    <row r="83" spans="11:251" x14ac:dyDescent="0.2">
      <c r="K83" s="4"/>
      <c r="L83" s="4"/>
      <c r="M83" s="4"/>
      <c r="N83" s="4"/>
      <c r="O83" s="4"/>
      <c r="P83" s="4"/>
      <c r="Q83" s="4"/>
      <c r="R83" s="4"/>
      <c r="S83" s="2"/>
      <c r="T83" s="2"/>
      <c r="U83" s="2"/>
      <c r="V83" s="2">
        <v>2090</v>
      </c>
      <c r="W83" s="2"/>
      <c r="X83" s="2"/>
      <c r="Y83" s="2"/>
      <c r="Z83" s="2"/>
      <c r="AA83" s="2"/>
      <c r="AB83" s="2"/>
      <c r="AC83" s="2"/>
      <c r="AD83" s="2"/>
      <c r="IQ83" s="2"/>
    </row>
    <row r="84" spans="11:251" x14ac:dyDescent="0.2">
      <c r="K84" s="4"/>
      <c r="L84" s="4"/>
      <c r="M84" s="4"/>
      <c r="N84" s="4"/>
      <c r="O84" s="4"/>
      <c r="P84" s="4"/>
      <c r="Q84" s="4"/>
      <c r="R84" s="4"/>
      <c r="S84" s="2"/>
      <c r="T84" s="2"/>
      <c r="U84" s="2"/>
      <c r="V84" s="2">
        <v>2091</v>
      </c>
      <c r="W84" s="2"/>
      <c r="X84" s="2"/>
      <c r="Y84" s="2"/>
      <c r="Z84" s="2"/>
      <c r="AA84" s="2"/>
      <c r="AB84" s="2"/>
      <c r="AC84" s="2"/>
      <c r="AD84" s="2"/>
      <c r="IQ84" s="2"/>
    </row>
    <row r="85" spans="11:251" x14ac:dyDescent="0.2">
      <c r="K85" s="4"/>
      <c r="L85" s="4"/>
      <c r="M85" s="4"/>
      <c r="N85" s="4"/>
      <c r="O85" s="4"/>
      <c r="P85" s="4"/>
      <c r="Q85" s="4"/>
      <c r="R85" s="4"/>
      <c r="S85" s="2"/>
      <c r="T85" s="2"/>
      <c r="U85" s="2"/>
      <c r="V85" s="2">
        <v>2092</v>
      </c>
      <c r="W85" s="2"/>
      <c r="X85" s="2"/>
      <c r="Y85" s="2"/>
      <c r="Z85" s="2"/>
      <c r="AA85" s="2"/>
      <c r="AB85" s="2"/>
      <c r="AC85" s="2"/>
      <c r="AD85" s="2"/>
      <c r="IQ85" s="2"/>
    </row>
    <row r="86" spans="11:251" x14ac:dyDescent="0.2">
      <c r="K86" s="4"/>
      <c r="L86" s="4"/>
      <c r="M86" s="4"/>
      <c r="N86" s="4"/>
      <c r="O86" s="4"/>
      <c r="P86" s="4"/>
      <c r="Q86" s="4"/>
      <c r="R86" s="4"/>
      <c r="S86" s="2"/>
      <c r="T86" s="2"/>
      <c r="U86" s="2"/>
      <c r="V86" s="2">
        <v>2093</v>
      </c>
      <c r="W86" s="2"/>
      <c r="X86" s="2"/>
      <c r="Y86" s="2"/>
      <c r="Z86" s="2"/>
      <c r="AA86" s="2"/>
      <c r="AB86" s="2"/>
      <c r="AC86" s="2"/>
      <c r="AD86" s="2"/>
      <c r="IQ86" s="2"/>
    </row>
    <row r="87" spans="11:251" x14ac:dyDescent="0.2">
      <c r="K87" s="4"/>
      <c r="L87" s="4"/>
      <c r="M87" s="4"/>
      <c r="N87" s="4"/>
      <c r="O87" s="4"/>
      <c r="P87" s="4"/>
      <c r="Q87" s="4"/>
      <c r="R87" s="4"/>
      <c r="S87" s="2"/>
      <c r="T87" s="2"/>
      <c r="U87" s="2"/>
      <c r="V87" s="2">
        <v>2094</v>
      </c>
      <c r="W87" s="2"/>
      <c r="X87" s="2"/>
      <c r="Y87" s="2"/>
      <c r="Z87" s="2"/>
      <c r="AA87" s="2"/>
      <c r="AB87" s="2"/>
      <c r="AC87" s="2"/>
      <c r="AD87" s="2"/>
      <c r="IQ87" s="2"/>
    </row>
    <row r="88" spans="11:251" x14ac:dyDescent="0.2">
      <c r="K88" s="4"/>
      <c r="L88" s="4"/>
      <c r="M88" s="4"/>
      <c r="N88" s="4"/>
      <c r="O88" s="4"/>
      <c r="P88" s="4"/>
      <c r="Q88" s="4"/>
      <c r="R88" s="4"/>
      <c r="S88" s="2"/>
      <c r="T88" s="2"/>
      <c r="U88" s="2"/>
      <c r="V88" s="2">
        <v>2095</v>
      </c>
      <c r="W88" s="2"/>
      <c r="X88" s="2"/>
      <c r="Y88" s="2"/>
      <c r="Z88" s="2"/>
      <c r="AA88" s="2"/>
      <c r="AB88" s="2"/>
      <c r="AC88" s="2"/>
      <c r="AD88" s="2"/>
      <c r="IQ88" s="2"/>
    </row>
    <row r="89" spans="11:251" x14ac:dyDescent="0.2">
      <c r="K89" s="4"/>
      <c r="L89" s="4"/>
      <c r="M89" s="4"/>
      <c r="N89" s="4"/>
      <c r="O89" s="4"/>
      <c r="P89" s="4"/>
      <c r="Q89" s="4"/>
      <c r="R89" s="4"/>
      <c r="S89" s="2"/>
      <c r="T89" s="2"/>
      <c r="U89" s="2"/>
      <c r="V89" s="2">
        <v>2096</v>
      </c>
      <c r="W89" s="2"/>
      <c r="X89" s="2"/>
      <c r="Y89" s="2"/>
      <c r="Z89" s="2"/>
      <c r="AA89" s="2"/>
      <c r="AB89" s="2"/>
      <c r="AC89" s="2"/>
      <c r="AD89" s="2"/>
      <c r="IQ89" s="2"/>
    </row>
    <row r="90" spans="11:251" x14ac:dyDescent="0.2">
      <c r="K90" s="4"/>
      <c r="L90" s="4"/>
      <c r="M90" s="4"/>
      <c r="N90" s="4"/>
      <c r="O90" s="4"/>
      <c r="P90" s="4"/>
      <c r="Q90" s="4"/>
      <c r="R90" s="4"/>
      <c r="S90" s="2"/>
      <c r="T90" s="2"/>
      <c r="U90" s="2"/>
      <c r="V90" s="2">
        <v>2097</v>
      </c>
      <c r="W90" s="2"/>
      <c r="X90" s="2"/>
      <c r="Y90" s="2"/>
      <c r="Z90" s="2"/>
      <c r="AA90" s="2"/>
      <c r="AB90" s="2"/>
      <c r="AC90" s="2"/>
      <c r="AD90" s="2"/>
      <c r="IQ90" s="2"/>
    </row>
    <row r="91" spans="11:251" x14ac:dyDescent="0.2">
      <c r="K91" s="4"/>
      <c r="L91" s="4"/>
      <c r="M91" s="4"/>
      <c r="N91" s="4"/>
      <c r="O91" s="4"/>
      <c r="P91" s="4"/>
      <c r="Q91" s="4"/>
      <c r="R91" s="4"/>
      <c r="S91" s="2"/>
      <c r="T91" s="2"/>
      <c r="U91" s="2"/>
      <c r="V91" s="2">
        <v>2098</v>
      </c>
      <c r="W91" s="2"/>
      <c r="X91" s="2"/>
      <c r="Y91" s="2"/>
      <c r="Z91" s="2"/>
      <c r="AA91" s="2"/>
      <c r="AB91" s="2"/>
      <c r="AC91" s="2"/>
      <c r="AD91" s="2"/>
      <c r="IQ91" s="2"/>
    </row>
    <row r="92" spans="11:251" x14ac:dyDescent="0.2">
      <c r="K92" s="4"/>
      <c r="L92" s="4"/>
      <c r="M92" s="4"/>
      <c r="N92" s="4"/>
      <c r="O92" s="4"/>
      <c r="P92" s="4"/>
      <c r="Q92" s="4"/>
      <c r="R92" s="4"/>
      <c r="S92" s="2"/>
      <c r="T92" s="2"/>
      <c r="U92" s="2"/>
      <c r="V92" s="2">
        <v>2099</v>
      </c>
      <c r="W92" s="2"/>
      <c r="X92" s="2"/>
      <c r="Y92" s="2"/>
      <c r="Z92" s="2"/>
      <c r="AA92" s="2"/>
      <c r="AB92" s="2"/>
      <c r="AC92" s="2"/>
      <c r="AD92" s="2"/>
    </row>
    <row r="93" spans="11:251" x14ac:dyDescent="0.2">
      <c r="K93" s="4"/>
      <c r="L93" s="4"/>
      <c r="M93" s="4"/>
      <c r="N93" s="4"/>
      <c r="O93" s="4"/>
      <c r="P93" s="4"/>
      <c r="Q93" s="4"/>
      <c r="R93" s="4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1:251" x14ac:dyDescent="0.2">
      <c r="K94" s="4"/>
      <c r="L94" s="4"/>
      <c r="M94" s="4"/>
      <c r="N94" s="4"/>
      <c r="O94" s="4"/>
      <c r="P94" s="4"/>
      <c r="Q94" s="4"/>
      <c r="R94" s="4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</sheetData>
  <sheetProtection password="B44F" sheet="1" objects="1" scenarios="1" selectLockedCells="1"/>
  <dataConsolidate/>
  <mergeCells count="46">
    <mergeCell ref="K9:R9"/>
    <mergeCell ref="K10:R10"/>
    <mergeCell ref="K11:R11"/>
    <mergeCell ref="K12:R12"/>
    <mergeCell ref="C30:H30"/>
    <mergeCell ref="K26:R26"/>
    <mergeCell ref="K17:R17"/>
    <mergeCell ref="K19:R19"/>
    <mergeCell ref="K20:R20"/>
    <mergeCell ref="C26:H26"/>
    <mergeCell ref="K25:R25"/>
    <mergeCell ref="C23:H23"/>
    <mergeCell ref="B29:H29"/>
    <mergeCell ref="K29:R29"/>
    <mergeCell ref="K43:R43"/>
    <mergeCell ref="K44:R44"/>
    <mergeCell ref="A1:I1"/>
    <mergeCell ref="J1:S1"/>
    <mergeCell ref="K21:R21"/>
    <mergeCell ref="C24:H24"/>
    <mergeCell ref="K36:R36"/>
    <mergeCell ref="C22:H22"/>
    <mergeCell ref="K22:R22"/>
    <mergeCell ref="K23:R23"/>
    <mergeCell ref="C25:H25"/>
    <mergeCell ref="K24:R24"/>
    <mergeCell ref="C11:F11"/>
    <mergeCell ref="K18:R18"/>
    <mergeCell ref="K8:Q8"/>
    <mergeCell ref="A9:I10"/>
    <mergeCell ref="K38:R38"/>
    <mergeCell ref="K39:R39"/>
    <mergeCell ref="C31:H31"/>
    <mergeCell ref="K30:R30"/>
    <mergeCell ref="K45:R45"/>
    <mergeCell ref="K40:R40"/>
    <mergeCell ref="K34:R34"/>
    <mergeCell ref="K35:R35"/>
    <mergeCell ref="K41:R41"/>
    <mergeCell ref="K33:R33"/>
    <mergeCell ref="C32:H32"/>
    <mergeCell ref="B35:I35"/>
    <mergeCell ref="B36:I36"/>
    <mergeCell ref="K31:R31"/>
    <mergeCell ref="K32:R32"/>
    <mergeCell ref="K42:R42"/>
  </mergeCells>
  <dataValidations count="6">
    <dataValidation type="list" allowBlank="1" showInputMessage="1" showErrorMessage="1" sqref="C24:H24" xr:uid="{00000000-0002-0000-0000-000000000000}">
      <formula1>$U$3:$U$5</formula1>
    </dataValidation>
    <dataValidation type="list" allowBlank="1" showInputMessage="1" showErrorMessage="1" sqref="C25:H25" xr:uid="{00000000-0002-0000-0000-000001000000}">
      <formula1>$W$3:$W$7</formula1>
    </dataValidation>
    <dataValidation showInputMessage="1" showErrorMessage="1" sqref="C23:H23" xr:uid="{00000000-0002-0000-0000-000002000000}"/>
    <dataValidation type="list" allowBlank="1" showInputMessage="1" showErrorMessage="1" sqref="C27" xr:uid="{00000000-0002-0000-0000-000003000000}">
      <formula1>$T$3:$T$5</formula1>
    </dataValidation>
    <dataValidation type="list" allowBlank="1" showInputMessage="1" showErrorMessage="1" sqref="C26:H26" xr:uid="{00000000-0002-0000-0000-000004000000}">
      <formula1>$V$3:$V$92</formula1>
    </dataValidation>
    <dataValidation type="list" allowBlank="1" showInputMessage="1" showErrorMessage="1" sqref="C28" xr:uid="{00000000-0002-0000-0000-000005000000}">
      <formula1>$T$4:$T$5</formula1>
    </dataValidation>
  </dataValidations>
  <hyperlinks>
    <hyperlink ref="B36:I36" location="'Биланс на успех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4"/>
  <sheetViews>
    <sheetView showGridLines="0" tabSelected="1" topLeftCell="A8" zoomScaleNormal="100" workbookViewId="0">
      <selection activeCell="D25" sqref="D25"/>
    </sheetView>
  </sheetViews>
  <sheetFormatPr defaultColWidth="9.140625" defaultRowHeight="12.75" x14ac:dyDescent="0.2"/>
  <cols>
    <col min="1" max="1" width="75" style="152" customWidth="1"/>
    <col min="2" max="2" width="6.140625" customWidth="1"/>
    <col min="3" max="3" width="9.140625" customWidth="1"/>
    <col min="4" max="5" width="12.28515625" customWidth="1"/>
    <col min="6" max="6" width="99.42578125" customWidth="1"/>
    <col min="7" max="7" width="18.7109375" customWidth="1"/>
  </cols>
  <sheetData>
    <row r="1" spans="1:6" ht="17.25" x14ac:dyDescent="0.2">
      <c r="A1" s="230" t="s">
        <v>166</v>
      </c>
      <c r="B1" s="230"/>
      <c r="C1" s="81"/>
      <c r="D1" s="81"/>
      <c r="E1" s="81"/>
      <c r="F1" s="81"/>
    </row>
    <row r="2" spans="1:6" ht="10.5" customHeight="1" x14ac:dyDescent="0.2">
      <c r="A2" s="82"/>
      <c r="B2" s="83"/>
      <c r="C2" s="83"/>
      <c r="D2" s="83"/>
      <c r="E2" s="83"/>
      <c r="F2" s="83"/>
    </row>
    <row r="3" spans="1:6" ht="15.75" customHeight="1" x14ac:dyDescent="0.2">
      <c r="A3" s="84" t="s">
        <v>153</v>
      </c>
      <c r="B3" s="239" t="str">
        <f>'ФИ-Почетна'!$C$22</f>
        <v>MAКЕДОНИЈА осигурување ад Скопје Виена Иншуренс Груп</v>
      </c>
      <c r="C3" s="239"/>
      <c r="D3" s="239"/>
      <c r="E3" s="239"/>
      <c r="F3" s="83"/>
    </row>
    <row r="4" spans="1:6" ht="12.75" customHeight="1" x14ac:dyDescent="0.2">
      <c r="A4" s="84" t="s">
        <v>155</v>
      </c>
      <c r="B4" s="239" t="str">
        <f>'ФИ-Почетна'!C25</f>
        <v>01.01 - 31.03</v>
      </c>
      <c r="C4" s="239"/>
      <c r="D4" s="85"/>
      <c r="E4" s="85"/>
      <c r="F4" s="83"/>
    </row>
    <row r="5" spans="1:6" ht="12.75" customHeight="1" x14ac:dyDescent="0.2">
      <c r="A5" s="84" t="s">
        <v>156</v>
      </c>
      <c r="B5" s="85">
        <f>'ФИ-Почетна'!$C$26</f>
        <v>2023</v>
      </c>
      <c r="C5" s="85"/>
      <c r="D5" s="85"/>
      <c r="E5" s="85"/>
      <c r="F5" s="83"/>
    </row>
    <row r="6" spans="1:6" ht="12.75" customHeight="1" x14ac:dyDescent="0.2">
      <c r="A6" s="84" t="s">
        <v>210</v>
      </c>
      <c r="B6" s="85" t="str">
        <f>'ФИ-Почетна'!$C$27</f>
        <v>не</v>
      </c>
      <c r="C6" s="85"/>
      <c r="D6" s="85"/>
      <c r="E6" s="85"/>
      <c r="F6" s="83"/>
    </row>
    <row r="7" spans="1:6" ht="21" customHeight="1" x14ac:dyDescent="0.2">
      <c r="A7" s="229" t="s">
        <v>163</v>
      </c>
      <c r="B7" s="229"/>
      <c r="C7" s="229"/>
      <c r="D7" s="229"/>
      <c r="E7" s="229"/>
      <c r="F7" s="86"/>
    </row>
    <row r="8" spans="1:6" ht="13.5" thickBot="1" x14ac:dyDescent="0.25">
      <c r="A8" s="87"/>
      <c r="B8" s="88"/>
      <c r="C8" s="88"/>
      <c r="D8" s="88"/>
      <c r="E8" s="88"/>
      <c r="F8" s="88"/>
    </row>
    <row r="9" spans="1:6" ht="20.25" customHeight="1" thickTop="1" x14ac:dyDescent="0.2">
      <c r="A9" s="233" t="s">
        <v>7</v>
      </c>
      <c r="B9" s="235" t="s">
        <v>162</v>
      </c>
      <c r="C9" s="237" t="s">
        <v>131</v>
      </c>
      <c r="D9" s="231" t="s">
        <v>132</v>
      </c>
      <c r="E9" s="232"/>
      <c r="F9" s="227" t="s">
        <v>0</v>
      </c>
    </row>
    <row r="10" spans="1:6" ht="32.25" customHeight="1" x14ac:dyDescent="0.2">
      <c r="A10" s="234"/>
      <c r="B10" s="236"/>
      <c r="C10" s="238"/>
      <c r="D10" s="89" t="s">
        <v>133</v>
      </c>
      <c r="E10" s="90" t="s">
        <v>134</v>
      </c>
      <c r="F10" s="228"/>
    </row>
    <row r="11" spans="1:6" ht="11.25" customHeight="1" x14ac:dyDescent="0.2">
      <c r="A11" s="91">
        <v>1</v>
      </c>
      <c r="B11" s="92">
        <v>2</v>
      </c>
      <c r="C11" s="93">
        <v>3</v>
      </c>
      <c r="D11" s="94">
        <v>4</v>
      </c>
      <c r="E11" s="95">
        <v>5</v>
      </c>
      <c r="F11" s="228"/>
    </row>
    <row r="12" spans="1:6" ht="14.25" customHeight="1" x14ac:dyDescent="0.2">
      <c r="A12" s="96" t="s">
        <v>201</v>
      </c>
      <c r="B12" s="97">
        <v>200</v>
      </c>
      <c r="C12" s="28"/>
      <c r="D12" s="153">
        <f>D13+D22+D36+D37+D38</f>
        <v>218862419.38999999</v>
      </c>
      <c r="E12" s="154">
        <f>E13+E22+E36+E37+E38</f>
        <v>200776316.54999998</v>
      </c>
      <c r="F12" s="98"/>
    </row>
    <row r="13" spans="1:6" ht="30" customHeight="1" x14ac:dyDescent="0.2">
      <c r="A13" s="99" t="s">
        <v>8</v>
      </c>
      <c r="B13" s="100">
        <v>201</v>
      </c>
      <c r="C13" s="29"/>
      <c r="D13" s="155">
        <f>D14+D15+D16-D17-D18-D19+D20+D21</f>
        <v>150177000</v>
      </c>
      <c r="E13" s="156">
        <f>E14+E15+E16-E17-E18-E19+E20+E21</f>
        <v>120677368</v>
      </c>
      <c r="F13" s="101"/>
    </row>
    <row r="14" spans="1:6" ht="14.25" customHeight="1" x14ac:dyDescent="0.2">
      <c r="A14" s="102" t="s">
        <v>9</v>
      </c>
      <c r="B14" s="103">
        <v>202</v>
      </c>
      <c r="C14" s="30"/>
      <c r="D14" s="13">
        <v>265443583</v>
      </c>
      <c r="E14" s="48">
        <v>236206407</v>
      </c>
      <c r="F14" s="101">
        <v>700</v>
      </c>
    </row>
    <row r="15" spans="1:6" ht="14.25" customHeight="1" x14ac:dyDescent="0.2">
      <c r="A15" s="104" t="s">
        <v>10</v>
      </c>
      <c r="B15" s="105">
        <v>203</v>
      </c>
      <c r="C15" s="31"/>
      <c r="D15" s="14">
        <v>16101965</v>
      </c>
      <c r="E15" s="14">
        <v>14841519</v>
      </c>
      <c r="F15" s="101">
        <v>701</v>
      </c>
    </row>
    <row r="16" spans="1:6" ht="14.25" customHeight="1" x14ac:dyDescent="0.2">
      <c r="A16" s="104" t="s">
        <v>11</v>
      </c>
      <c r="B16" s="105">
        <v>204</v>
      </c>
      <c r="C16" s="31"/>
      <c r="D16" s="14">
        <v>0</v>
      </c>
      <c r="E16" s="49">
        <v>0</v>
      </c>
      <c r="F16" s="101">
        <v>702</v>
      </c>
    </row>
    <row r="17" spans="1:6" ht="14.25" customHeight="1" x14ac:dyDescent="0.2">
      <c r="A17" s="104" t="s">
        <v>12</v>
      </c>
      <c r="B17" s="105">
        <v>205</v>
      </c>
      <c r="C17" s="31"/>
      <c r="D17" s="14">
        <v>0</v>
      </c>
      <c r="E17" s="49">
        <v>0</v>
      </c>
      <c r="F17" s="101">
        <v>703</v>
      </c>
    </row>
    <row r="18" spans="1:6" ht="14.25" customHeight="1" x14ac:dyDescent="0.2">
      <c r="A18" s="104" t="s">
        <v>13</v>
      </c>
      <c r="B18" s="105">
        <v>206</v>
      </c>
      <c r="C18" s="31"/>
      <c r="D18" s="14">
        <v>86192291</v>
      </c>
      <c r="E18" s="49">
        <v>93242570</v>
      </c>
      <c r="F18" s="101">
        <v>704</v>
      </c>
    </row>
    <row r="19" spans="1:6" ht="14.25" customHeight="1" x14ac:dyDescent="0.2">
      <c r="A19" s="104" t="s">
        <v>106</v>
      </c>
      <c r="B19" s="105">
        <v>207</v>
      </c>
      <c r="C19" s="31"/>
      <c r="D19" s="14">
        <v>52908310</v>
      </c>
      <c r="E19" s="49">
        <v>50859669</v>
      </c>
      <c r="F19" s="101">
        <v>705</v>
      </c>
    </row>
    <row r="20" spans="1:6" ht="14.25" customHeight="1" x14ac:dyDescent="0.2">
      <c r="A20" s="104" t="s">
        <v>107</v>
      </c>
      <c r="B20" s="105">
        <v>208</v>
      </c>
      <c r="C20" s="31"/>
      <c r="D20" s="14">
        <v>-1920474</v>
      </c>
      <c r="E20" s="49">
        <v>-1796317</v>
      </c>
      <c r="F20" s="101">
        <v>706</v>
      </c>
    </row>
    <row r="21" spans="1:6" ht="14.25" customHeight="1" x14ac:dyDescent="0.2">
      <c r="A21" s="106" t="s">
        <v>108</v>
      </c>
      <c r="B21" s="107">
        <v>209</v>
      </c>
      <c r="C21" s="32"/>
      <c r="D21" s="15">
        <v>9652527</v>
      </c>
      <c r="E21" s="50">
        <v>15527998</v>
      </c>
      <c r="F21" s="101" t="s">
        <v>14</v>
      </c>
    </row>
    <row r="22" spans="1:6" ht="14.25" customHeight="1" x14ac:dyDescent="0.2">
      <c r="A22" s="108" t="s">
        <v>15</v>
      </c>
      <c r="B22" s="109">
        <v>210</v>
      </c>
      <c r="C22" s="33"/>
      <c r="D22" s="19">
        <f>D23+D24+D28+D29+D30+D31+D35</f>
        <v>21516290.879999999</v>
      </c>
      <c r="E22" s="20">
        <f>E23+E24+E28+E29+E30+E31+E35</f>
        <v>19255324.98</v>
      </c>
      <c r="F22" s="101" t="s">
        <v>16</v>
      </c>
    </row>
    <row r="23" spans="1:6" ht="26.25" customHeight="1" x14ac:dyDescent="0.2">
      <c r="A23" s="110" t="s">
        <v>17</v>
      </c>
      <c r="B23" s="111">
        <v>211</v>
      </c>
      <c r="C23" s="34"/>
      <c r="D23" s="16"/>
      <c r="E23" s="51"/>
      <c r="F23" s="101" t="s">
        <v>129</v>
      </c>
    </row>
    <row r="24" spans="1:6" ht="14.25" customHeight="1" x14ac:dyDescent="0.2">
      <c r="A24" s="112" t="s">
        <v>18</v>
      </c>
      <c r="B24" s="113">
        <v>212</v>
      </c>
      <c r="C24" s="35"/>
      <c r="D24" s="17">
        <f>D25+D26+D27</f>
        <v>11947696.899999999</v>
      </c>
      <c r="E24" s="52">
        <f>E25+E26+E27</f>
        <v>8173179.4800000004</v>
      </c>
      <c r="F24" s="114"/>
    </row>
    <row r="25" spans="1:6" ht="14.25" customHeight="1" x14ac:dyDescent="0.2">
      <c r="A25" s="115" t="s">
        <v>19</v>
      </c>
      <c r="B25" s="105">
        <v>213</v>
      </c>
      <c r="C25" s="31"/>
      <c r="D25" s="14">
        <v>7347008.7999999998</v>
      </c>
      <c r="E25" s="49">
        <v>8173179.4800000004</v>
      </c>
      <c r="F25" s="101" t="s">
        <v>20</v>
      </c>
    </row>
    <row r="26" spans="1:6" ht="14.25" customHeight="1" x14ac:dyDescent="0.2">
      <c r="A26" s="115" t="s">
        <v>21</v>
      </c>
      <c r="B26" s="105">
        <v>214</v>
      </c>
      <c r="C26" s="31"/>
      <c r="D26" s="14">
        <v>0</v>
      </c>
      <c r="E26" s="49">
        <v>0</v>
      </c>
      <c r="F26" s="101" t="s">
        <v>22</v>
      </c>
    </row>
    <row r="27" spans="1:6" ht="14.25" customHeight="1" x14ac:dyDescent="0.2">
      <c r="A27" s="115" t="s">
        <v>23</v>
      </c>
      <c r="B27" s="105">
        <v>215</v>
      </c>
      <c r="C27" s="31"/>
      <c r="D27" s="14">
        <v>4600688.0999999996</v>
      </c>
      <c r="E27" s="49">
        <v>0</v>
      </c>
      <c r="F27" s="101">
        <v>7263</v>
      </c>
    </row>
    <row r="28" spans="1:6" ht="14.25" customHeight="1" x14ac:dyDescent="0.2">
      <c r="A28" s="112" t="s">
        <v>24</v>
      </c>
      <c r="B28" s="113">
        <v>216</v>
      </c>
      <c r="C28" s="35"/>
      <c r="D28" s="17">
        <v>7772448.0899999999</v>
      </c>
      <c r="E28" s="52">
        <v>5652604</v>
      </c>
      <c r="F28" s="101" t="s">
        <v>25</v>
      </c>
    </row>
    <row r="29" spans="1:6" ht="14.25" customHeight="1" x14ac:dyDescent="0.2">
      <c r="A29" s="112" t="s">
        <v>26</v>
      </c>
      <c r="B29" s="113">
        <v>217</v>
      </c>
      <c r="C29" s="35"/>
      <c r="D29" s="17">
        <v>1260458.8900000001</v>
      </c>
      <c r="E29" s="52">
        <v>346312.5</v>
      </c>
      <c r="F29" s="101" t="s">
        <v>27</v>
      </c>
    </row>
    <row r="30" spans="1:6" ht="26.25" customHeight="1" x14ac:dyDescent="0.2">
      <c r="A30" s="112" t="s">
        <v>28</v>
      </c>
      <c r="B30" s="113">
        <v>218</v>
      </c>
      <c r="C30" s="35"/>
      <c r="D30" s="17">
        <v>0</v>
      </c>
      <c r="E30" s="52">
        <v>0</v>
      </c>
      <c r="F30" s="101" t="s">
        <v>29</v>
      </c>
    </row>
    <row r="31" spans="1:6" ht="27.75" customHeight="1" x14ac:dyDescent="0.2">
      <c r="A31" s="112" t="s">
        <v>30</v>
      </c>
      <c r="B31" s="113">
        <v>219</v>
      </c>
      <c r="C31" s="35"/>
      <c r="D31" s="17">
        <f>D32+D33+D34</f>
        <v>0</v>
      </c>
      <c r="E31" s="52">
        <f>E32+E33+E34</f>
        <v>0</v>
      </c>
      <c r="F31" s="101"/>
    </row>
    <row r="32" spans="1:6" ht="14.25" customHeight="1" x14ac:dyDescent="0.2">
      <c r="A32" s="115" t="s">
        <v>31</v>
      </c>
      <c r="B32" s="105">
        <v>220</v>
      </c>
      <c r="C32" s="31"/>
      <c r="D32" s="14">
        <v>0</v>
      </c>
      <c r="E32" s="49">
        <v>0</v>
      </c>
      <c r="F32" s="101" t="s">
        <v>32</v>
      </c>
    </row>
    <row r="33" spans="1:6" ht="14.25" customHeight="1" x14ac:dyDescent="0.2">
      <c r="A33" s="115" t="s">
        <v>33</v>
      </c>
      <c r="B33" s="105">
        <v>221</v>
      </c>
      <c r="C33" s="31"/>
      <c r="D33" s="14">
        <v>0</v>
      </c>
      <c r="E33" s="49">
        <v>0</v>
      </c>
      <c r="F33" s="101" t="s">
        <v>34</v>
      </c>
    </row>
    <row r="34" spans="1:6" ht="14.25" customHeight="1" x14ac:dyDescent="0.2">
      <c r="A34" s="115" t="s">
        <v>35</v>
      </c>
      <c r="B34" s="105">
        <v>222</v>
      </c>
      <c r="C34" s="31"/>
      <c r="D34" s="14"/>
      <c r="E34" s="49"/>
      <c r="F34" s="101" t="s">
        <v>36</v>
      </c>
    </row>
    <row r="35" spans="1:6" ht="14.25" customHeight="1" x14ac:dyDescent="0.2">
      <c r="A35" s="116" t="s">
        <v>37</v>
      </c>
      <c r="B35" s="117">
        <v>223</v>
      </c>
      <c r="C35" s="68"/>
      <c r="D35" s="18">
        <v>535687</v>
      </c>
      <c r="E35" s="53">
        <v>5083229</v>
      </c>
      <c r="F35" s="101" t="s">
        <v>38</v>
      </c>
    </row>
    <row r="36" spans="1:6" ht="14.25" customHeight="1" x14ac:dyDescent="0.2">
      <c r="A36" s="118" t="s">
        <v>199</v>
      </c>
      <c r="B36" s="119" t="s">
        <v>171</v>
      </c>
      <c r="C36" s="67"/>
      <c r="D36" s="69">
        <v>19239473</v>
      </c>
      <c r="E36" s="70">
        <v>26184557</v>
      </c>
      <c r="F36" s="101" t="s">
        <v>172</v>
      </c>
    </row>
    <row r="37" spans="1:6" ht="13.5" customHeight="1" x14ac:dyDescent="0.2">
      <c r="A37" s="108" t="s">
        <v>202</v>
      </c>
      <c r="B37" s="109">
        <v>224</v>
      </c>
      <c r="C37" s="33"/>
      <c r="D37" s="19">
        <v>20708308</v>
      </c>
      <c r="E37" s="20">
        <v>31948872</v>
      </c>
      <c r="F37" s="120" t="s">
        <v>203</v>
      </c>
    </row>
    <row r="38" spans="1:6" ht="14.25" customHeight="1" x14ac:dyDescent="0.2">
      <c r="A38" s="121" t="s">
        <v>204</v>
      </c>
      <c r="B38" s="122">
        <v>225</v>
      </c>
      <c r="C38" s="36"/>
      <c r="D38" s="21">
        <v>7221347.5099999998</v>
      </c>
      <c r="E38" s="22">
        <v>2710194.57</v>
      </c>
      <c r="F38" s="101" t="s">
        <v>130</v>
      </c>
    </row>
    <row r="39" spans="1:6" ht="14.25" customHeight="1" x14ac:dyDescent="0.2">
      <c r="A39" s="123" t="s">
        <v>93</v>
      </c>
      <c r="B39" s="97">
        <v>226</v>
      </c>
      <c r="C39" s="28"/>
      <c r="D39" s="153">
        <f>D40+D48+D58+D61+D64+D83+D93+D96+D97</f>
        <v>215402843.13999999</v>
      </c>
      <c r="E39" s="154">
        <f>E40+E48+E58+E61+E64+E83+E93+E96+E97</f>
        <v>187464072.06</v>
      </c>
      <c r="F39" s="98"/>
    </row>
    <row r="40" spans="1:6" ht="14.25" customHeight="1" x14ac:dyDescent="0.2">
      <c r="A40" s="124" t="s">
        <v>109</v>
      </c>
      <c r="B40" s="100">
        <v>227</v>
      </c>
      <c r="C40" s="37"/>
      <c r="D40" s="155">
        <f>D41-D42-D43-D44+D45-D46-D47</f>
        <v>62689428.069999993</v>
      </c>
      <c r="E40" s="156">
        <f>E41-E42-E43-E44+E45-E46-E47</f>
        <v>41981802</v>
      </c>
      <c r="F40" s="125"/>
    </row>
    <row r="41" spans="1:6" ht="14.25" customHeight="1" x14ac:dyDescent="0.2">
      <c r="A41" s="102" t="s">
        <v>39</v>
      </c>
      <c r="B41" s="103">
        <v>228</v>
      </c>
      <c r="C41" s="30"/>
      <c r="D41" s="13">
        <v>119828838.06999999</v>
      </c>
      <c r="E41" s="48">
        <v>102899984</v>
      </c>
      <c r="F41" s="101" t="s">
        <v>40</v>
      </c>
    </row>
    <row r="42" spans="1:6" ht="14.25" customHeight="1" x14ac:dyDescent="0.2">
      <c r="A42" s="104" t="s">
        <v>41</v>
      </c>
      <c r="B42" s="105">
        <v>229</v>
      </c>
      <c r="C42" s="31"/>
      <c r="D42" s="14">
        <v>-191316</v>
      </c>
      <c r="E42" s="49">
        <v>-83091</v>
      </c>
      <c r="F42" s="101" t="s">
        <v>42</v>
      </c>
    </row>
    <row r="43" spans="1:6" ht="14.25" customHeight="1" x14ac:dyDescent="0.2">
      <c r="A43" s="104" t="s">
        <v>43</v>
      </c>
      <c r="B43" s="105">
        <v>230</v>
      </c>
      <c r="C43" s="31"/>
      <c r="D43" s="14"/>
      <c r="E43" s="49"/>
      <c r="F43" s="101" t="s">
        <v>44</v>
      </c>
    </row>
    <row r="44" spans="1:6" ht="14.25" customHeight="1" x14ac:dyDescent="0.2">
      <c r="A44" s="104" t="s">
        <v>45</v>
      </c>
      <c r="B44" s="105">
        <v>231</v>
      </c>
      <c r="C44" s="31"/>
      <c r="D44" s="14">
        <v>40437619</v>
      </c>
      <c r="E44" s="49">
        <v>47375390</v>
      </c>
      <c r="F44" s="101" t="s">
        <v>46</v>
      </c>
    </row>
    <row r="45" spans="1:6" ht="14.25" customHeight="1" x14ac:dyDescent="0.2">
      <c r="A45" s="104" t="s">
        <v>99</v>
      </c>
      <c r="B45" s="105">
        <v>232</v>
      </c>
      <c r="C45" s="31"/>
      <c r="D45" s="14">
        <v>-40125741</v>
      </c>
      <c r="E45" s="49">
        <v>-34438424</v>
      </c>
      <c r="F45" s="101" t="s">
        <v>47</v>
      </c>
    </row>
    <row r="46" spans="1:6" ht="14.25" customHeight="1" x14ac:dyDescent="0.2">
      <c r="A46" s="104" t="s">
        <v>98</v>
      </c>
      <c r="B46" s="105">
        <v>233</v>
      </c>
      <c r="C46" s="31"/>
      <c r="D46" s="14">
        <v>0</v>
      </c>
      <c r="E46" s="49">
        <v>0</v>
      </c>
      <c r="F46" s="101" t="s">
        <v>48</v>
      </c>
    </row>
    <row r="47" spans="1:6" ht="14.25" customHeight="1" x14ac:dyDescent="0.2">
      <c r="A47" s="106" t="s">
        <v>97</v>
      </c>
      <c r="B47" s="107">
        <v>234</v>
      </c>
      <c r="C47" s="32"/>
      <c r="D47" s="15">
        <v>-23232634</v>
      </c>
      <c r="E47" s="50">
        <v>-20812541</v>
      </c>
      <c r="F47" s="101" t="s">
        <v>49</v>
      </c>
    </row>
    <row r="48" spans="1:6" ht="25.5" customHeight="1" x14ac:dyDescent="0.2">
      <c r="A48" s="108" t="s">
        <v>160</v>
      </c>
      <c r="B48" s="109">
        <v>235</v>
      </c>
      <c r="C48" s="33"/>
      <c r="D48" s="19">
        <f>D49+D52+D55</f>
        <v>0</v>
      </c>
      <c r="E48" s="20">
        <f>E49+E52+E55</f>
        <v>0</v>
      </c>
      <c r="F48" s="101" t="s">
        <v>50</v>
      </c>
    </row>
    <row r="49" spans="1:6" ht="14.25" customHeight="1" x14ac:dyDescent="0.2">
      <c r="A49" s="110" t="s">
        <v>96</v>
      </c>
      <c r="B49" s="111">
        <v>236</v>
      </c>
      <c r="C49" s="34"/>
      <c r="D49" s="16">
        <f>D50-D51</f>
        <v>0</v>
      </c>
      <c r="E49" s="51">
        <f>E50-E51</f>
        <v>0</v>
      </c>
      <c r="F49" s="98"/>
    </row>
    <row r="50" spans="1:6" ht="14.25" customHeight="1" x14ac:dyDescent="0.2">
      <c r="A50" s="115" t="s">
        <v>94</v>
      </c>
      <c r="B50" s="105">
        <v>237</v>
      </c>
      <c r="C50" s="31"/>
      <c r="D50" s="14"/>
      <c r="E50" s="49"/>
      <c r="F50" s="101" t="s">
        <v>51</v>
      </c>
    </row>
    <row r="51" spans="1:6" ht="24.75" customHeight="1" x14ac:dyDescent="0.2">
      <c r="A51" s="115" t="s">
        <v>95</v>
      </c>
      <c r="B51" s="105">
        <v>238</v>
      </c>
      <c r="C51" s="31"/>
      <c r="D51" s="14"/>
      <c r="E51" s="49"/>
      <c r="F51" s="101" t="s">
        <v>52</v>
      </c>
    </row>
    <row r="52" spans="1:6" ht="14.25" customHeight="1" x14ac:dyDescent="0.2">
      <c r="A52" s="112" t="s">
        <v>161</v>
      </c>
      <c r="B52" s="113">
        <v>239</v>
      </c>
      <c r="C52" s="35"/>
      <c r="D52" s="17">
        <f>D53-D54</f>
        <v>0</v>
      </c>
      <c r="E52" s="52">
        <f>E53-E54</f>
        <v>0</v>
      </c>
      <c r="F52" s="98"/>
    </row>
    <row r="53" spans="1:6" ht="14.25" customHeight="1" x14ac:dyDescent="0.2">
      <c r="A53" s="115" t="s">
        <v>53</v>
      </c>
      <c r="B53" s="105">
        <v>240</v>
      </c>
      <c r="C53" s="31"/>
      <c r="D53" s="14"/>
      <c r="E53" s="49"/>
      <c r="F53" s="101" t="s">
        <v>54</v>
      </c>
    </row>
    <row r="54" spans="1:6" ht="24.75" customHeight="1" x14ac:dyDescent="0.2">
      <c r="A54" s="115" t="s">
        <v>101</v>
      </c>
      <c r="B54" s="105">
        <v>241</v>
      </c>
      <c r="C54" s="31"/>
      <c r="D54" s="14"/>
      <c r="E54" s="49"/>
      <c r="F54" s="101" t="s">
        <v>55</v>
      </c>
    </row>
    <row r="55" spans="1:6" ht="14.25" customHeight="1" x14ac:dyDescent="0.2">
      <c r="A55" s="112" t="s">
        <v>100</v>
      </c>
      <c r="B55" s="113">
        <v>242</v>
      </c>
      <c r="C55" s="35"/>
      <c r="D55" s="17">
        <f>D56-D57</f>
        <v>0</v>
      </c>
      <c r="E55" s="52">
        <f>E56-E57</f>
        <v>0</v>
      </c>
      <c r="F55" s="101"/>
    </row>
    <row r="56" spans="1:6" ht="14.25" customHeight="1" x14ac:dyDescent="0.2">
      <c r="A56" s="126" t="s">
        <v>102</v>
      </c>
      <c r="B56" s="107">
        <v>243</v>
      </c>
      <c r="C56" s="32"/>
      <c r="D56" s="15"/>
      <c r="E56" s="50"/>
      <c r="F56" s="101" t="s">
        <v>56</v>
      </c>
    </row>
    <row r="57" spans="1:6" ht="24" customHeight="1" x14ac:dyDescent="0.2">
      <c r="A57" s="127" t="s">
        <v>103</v>
      </c>
      <c r="B57" s="128">
        <v>244</v>
      </c>
      <c r="C57" s="56"/>
      <c r="D57" s="57"/>
      <c r="E57" s="58"/>
      <c r="F57" s="101" t="s">
        <v>57</v>
      </c>
    </row>
    <row r="58" spans="1:6" ht="39" customHeight="1" x14ac:dyDescent="0.2">
      <c r="A58" s="108" t="s">
        <v>110</v>
      </c>
      <c r="B58" s="109">
        <v>245</v>
      </c>
      <c r="C58" s="33"/>
      <c r="D58" s="19">
        <f>D59-D60</f>
        <v>0</v>
      </c>
      <c r="E58" s="20">
        <f>E59-E60</f>
        <v>0</v>
      </c>
      <c r="F58" s="101"/>
    </row>
    <row r="59" spans="1:6" ht="26.25" customHeight="1" x14ac:dyDescent="0.2">
      <c r="A59" s="102" t="s">
        <v>104</v>
      </c>
      <c r="B59" s="103">
        <v>246</v>
      </c>
      <c r="C59" s="30"/>
      <c r="D59" s="13"/>
      <c r="E59" s="48"/>
      <c r="F59" s="101" t="s">
        <v>58</v>
      </c>
    </row>
    <row r="60" spans="1:6" ht="39.75" customHeight="1" x14ac:dyDescent="0.2">
      <c r="A60" s="106" t="s">
        <v>105</v>
      </c>
      <c r="B60" s="107">
        <v>247</v>
      </c>
      <c r="C60" s="32"/>
      <c r="D60" s="15"/>
      <c r="E60" s="50"/>
      <c r="F60" s="101" t="s">
        <v>59</v>
      </c>
    </row>
    <row r="61" spans="1:6" ht="14.25" customHeight="1" x14ac:dyDescent="0.2">
      <c r="A61" s="108" t="s">
        <v>111</v>
      </c>
      <c r="B61" s="109">
        <v>248</v>
      </c>
      <c r="C61" s="33"/>
      <c r="D61" s="19">
        <f>D62+D63</f>
        <v>20394043</v>
      </c>
      <c r="E61" s="20">
        <f>E62+E63</f>
        <v>13094988</v>
      </c>
      <c r="F61" s="101" t="s">
        <v>60</v>
      </c>
    </row>
    <row r="62" spans="1:6" ht="14.25" customHeight="1" x14ac:dyDescent="0.2">
      <c r="A62" s="102" t="s">
        <v>61</v>
      </c>
      <c r="B62" s="103">
        <v>249</v>
      </c>
      <c r="C62" s="30"/>
      <c r="D62" s="13">
        <v>14441133</v>
      </c>
      <c r="E62" s="48">
        <v>5996040</v>
      </c>
      <c r="F62" s="101" t="s">
        <v>62</v>
      </c>
    </row>
    <row r="63" spans="1:6" ht="14.25" customHeight="1" x14ac:dyDescent="0.2">
      <c r="A63" s="106" t="s">
        <v>63</v>
      </c>
      <c r="B63" s="107">
        <v>250</v>
      </c>
      <c r="C63" s="32"/>
      <c r="D63" s="15">
        <v>5952910</v>
      </c>
      <c r="E63" s="50">
        <v>7098948</v>
      </c>
      <c r="F63" s="101" t="s">
        <v>64</v>
      </c>
    </row>
    <row r="64" spans="1:6" ht="14.25" customHeight="1" x14ac:dyDescent="0.2">
      <c r="A64" s="108" t="s">
        <v>112</v>
      </c>
      <c r="B64" s="109">
        <v>251</v>
      </c>
      <c r="C64" s="33"/>
      <c r="D64" s="19">
        <f>D65+D70</f>
        <v>115730035.44</v>
      </c>
      <c r="E64" s="20">
        <f>E65+E70</f>
        <v>95585818.030000001</v>
      </c>
      <c r="F64" s="101"/>
    </row>
    <row r="65" spans="1:6" ht="14.25" customHeight="1" x14ac:dyDescent="0.2">
      <c r="A65" s="110" t="s">
        <v>205</v>
      </c>
      <c r="B65" s="111">
        <v>252</v>
      </c>
      <c r="C65" s="34"/>
      <c r="D65" s="16">
        <f>D66+D67+D68+D69</f>
        <v>60286318</v>
      </c>
      <c r="E65" s="51">
        <f>E66+E67+E68+E69</f>
        <v>43689718</v>
      </c>
      <c r="F65" s="101"/>
    </row>
    <row r="66" spans="1:6" ht="14.25" customHeight="1" x14ac:dyDescent="0.2">
      <c r="A66" s="115" t="s">
        <v>65</v>
      </c>
      <c r="B66" s="105">
        <v>253</v>
      </c>
      <c r="C66" s="31"/>
      <c r="D66" s="15">
        <v>47738175</v>
      </c>
      <c r="E66" s="49">
        <v>42636598</v>
      </c>
      <c r="F66" s="101" t="s">
        <v>66</v>
      </c>
    </row>
    <row r="67" spans="1:6" ht="14.25" customHeight="1" x14ac:dyDescent="0.2">
      <c r="A67" s="115" t="s">
        <v>173</v>
      </c>
      <c r="B67" s="105" t="s">
        <v>174</v>
      </c>
      <c r="C67" s="31"/>
      <c r="D67" s="15">
        <v>14472555</v>
      </c>
      <c r="E67" s="49">
        <v>13124712</v>
      </c>
      <c r="F67" s="101" t="s">
        <v>175</v>
      </c>
    </row>
    <row r="68" spans="1:6" ht="14.25" customHeight="1" x14ac:dyDescent="0.2">
      <c r="A68" s="115" t="s">
        <v>206</v>
      </c>
      <c r="B68" s="129">
        <v>254</v>
      </c>
      <c r="C68" s="38"/>
      <c r="D68" s="15">
        <v>2168585</v>
      </c>
      <c r="E68" s="54">
        <v>2669734</v>
      </c>
      <c r="F68" s="101" t="s">
        <v>200</v>
      </c>
    </row>
    <row r="69" spans="1:6" ht="14.25" customHeight="1" x14ac:dyDescent="0.2">
      <c r="A69" s="115" t="s">
        <v>207</v>
      </c>
      <c r="B69" s="105">
        <v>255</v>
      </c>
      <c r="C69" s="31"/>
      <c r="D69" s="15">
        <v>-4092997</v>
      </c>
      <c r="E69" s="49">
        <v>-14741326</v>
      </c>
      <c r="F69" s="101" t="s">
        <v>67</v>
      </c>
    </row>
    <row r="70" spans="1:6" ht="14.25" customHeight="1" x14ac:dyDescent="0.2">
      <c r="A70" s="112" t="s">
        <v>68</v>
      </c>
      <c r="B70" s="113">
        <v>256</v>
      </c>
      <c r="C70" s="35"/>
      <c r="D70" s="12">
        <f>D71+D72+D78+D79</f>
        <v>55443717.439999998</v>
      </c>
      <c r="E70" s="52">
        <f>E71+E72+E78+E79</f>
        <v>51896100.030000001</v>
      </c>
      <c r="F70" s="101"/>
    </row>
    <row r="71" spans="1:6" ht="14.25" customHeight="1" x14ac:dyDescent="0.2">
      <c r="A71" s="115" t="s">
        <v>69</v>
      </c>
      <c r="B71" s="105">
        <v>257</v>
      </c>
      <c r="C71" s="190"/>
      <c r="D71" s="12">
        <v>6078812</v>
      </c>
      <c r="E71" s="12">
        <v>5999904</v>
      </c>
      <c r="F71" s="101" t="s">
        <v>70</v>
      </c>
    </row>
    <row r="72" spans="1:6" ht="14.25" customHeight="1" x14ac:dyDescent="0.2">
      <c r="A72" s="115" t="s">
        <v>208</v>
      </c>
      <c r="B72" s="105">
        <v>258</v>
      </c>
      <c r="C72" s="190"/>
      <c r="D72" s="12">
        <f>D73+D74+D75+D76+D77</f>
        <v>27922180</v>
      </c>
      <c r="E72" s="192">
        <f>E73+E74+E75+E76+E77</f>
        <v>26633518</v>
      </c>
      <c r="F72" s="101"/>
    </row>
    <row r="73" spans="1:6" ht="14.25" customHeight="1" x14ac:dyDescent="0.2">
      <c r="A73" s="130" t="s">
        <v>176</v>
      </c>
      <c r="B73" s="105" t="s">
        <v>181</v>
      </c>
      <c r="C73" s="190"/>
      <c r="D73" s="15">
        <v>16617669</v>
      </c>
      <c r="E73" s="192">
        <v>15486983</v>
      </c>
      <c r="F73" s="101" t="s">
        <v>186</v>
      </c>
    </row>
    <row r="74" spans="1:6" ht="14.25" customHeight="1" x14ac:dyDescent="0.2">
      <c r="A74" s="130" t="s">
        <v>177</v>
      </c>
      <c r="B74" s="105" t="s">
        <v>182</v>
      </c>
      <c r="C74" s="190"/>
      <c r="D74" s="15">
        <v>1431219.196</v>
      </c>
      <c r="E74" s="192">
        <v>1464586.6519999995</v>
      </c>
      <c r="F74" s="101" t="s">
        <v>186</v>
      </c>
    </row>
    <row r="75" spans="1:6" ht="14.25" customHeight="1" x14ac:dyDescent="0.2">
      <c r="A75" s="130" t="s">
        <v>178</v>
      </c>
      <c r="B75" s="105" t="s">
        <v>183</v>
      </c>
      <c r="C75" s="190"/>
      <c r="D75" s="15">
        <v>6893672.3075000001</v>
      </c>
      <c r="E75" s="192">
        <v>6474557.1275000004</v>
      </c>
      <c r="F75" s="101" t="s">
        <v>186</v>
      </c>
    </row>
    <row r="76" spans="1:6" ht="14.25" customHeight="1" x14ac:dyDescent="0.2">
      <c r="A76" s="130" t="s">
        <v>179</v>
      </c>
      <c r="B76" s="105" t="s">
        <v>184</v>
      </c>
      <c r="C76" s="190"/>
      <c r="D76" s="15">
        <v>125339.49650000001</v>
      </c>
      <c r="E76" s="192">
        <v>117719.2205</v>
      </c>
      <c r="F76" s="101" t="s">
        <v>187</v>
      </c>
    </row>
    <row r="77" spans="1:6" ht="14.25" customHeight="1" x14ac:dyDescent="0.2">
      <c r="A77" s="130" t="s">
        <v>180</v>
      </c>
      <c r="B77" s="105" t="s">
        <v>185</v>
      </c>
      <c r="C77" s="190"/>
      <c r="D77" s="15">
        <v>2854280</v>
      </c>
      <c r="E77" s="192">
        <v>3089672</v>
      </c>
      <c r="F77" s="101" t="s">
        <v>188</v>
      </c>
    </row>
    <row r="78" spans="1:6" ht="24.75" customHeight="1" x14ac:dyDescent="0.2">
      <c r="A78" s="115" t="s">
        <v>71</v>
      </c>
      <c r="B78" s="105">
        <v>259</v>
      </c>
      <c r="C78" s="190"/>
      <c r="D78" s="12">
        <v>1665000</v>
      </c>
      <c r="E78" s="12">
        <v>1335000</v>
      </c>
      <c r="F78" s="101" t="s">
        <v>72</v>
      </c>
    </row>
    <row r="79" spans="1:6" ht="14.25" customHeight="1" x14ac:dyDescent="0.2">
      <c r="A79" s="131" t="s">
        <v>209</v>
      </c>
      <c r="B79" s="107">
        <v>260</v>
      </c>
      <c r="C79" s="191"/>
      <c r="D79" s="12">
        <f>D80+D81+D82</f>
        <v>19777725.439999998</v>
      </c>
      <c r="E79" s="12">
        <f>E80+E81+E82</f>
        <v>17927678.030000001</v>
      </c>
      <c r="F79" s="101"/>
    </row>
    <row r="80" spans="1:6" ht="14.25" customHeight="1" x14ac:dyDescent="0.2">
      <c r="A80" s="132" t="s">
        <v>189</v>
      </c>
      <c r="B80" s="133" t="s">
        <v>192</v>
      </c>
      <c r="C80" s="71"/>
      <c r="D80" s="74">
        <v>9275856.4399999995</v>
      </c>
      <c r="E80" s="74">
        <v>9540520.0300000012</v>
      </c>
      <c r="F80" s="101" t="s">
        <v>195</v>
      </c>
    </row>
    <row r="81" spans="1:7" ht="14.25" customHeight="1" x14ac:dyDescent="0.2">
      <c r="A81" s="134" t="s">
        <v>190</v>
      </c>
      <c r="B81" s="133" t="s">
        <v>193</v>
      </c>
      <c r="C81" s="75"/>
      <c r="D81" s="73">
        <v>8708933</v>
      </c>
      <c r="E81" s="72">
        <v>6967484</v>
      </c>
      <c r="F81" s="101" t="s">
        <v>196</v>
      </c>
    </row>
    <row r="82" spans="1:7" ht="14.25" customHeight="1" x14ac:dyDescent="0.2">
      <c r="A82" s="132" t="s">
        <v>191</v>
      </c>
      <c r="B82" s="135" t="s">
        <v>194</v>
      </c>
      <c r="C82" s="71"/>
      <c r="D82" s="76">
        <v>1792936</v>
      </c>
      <c r="E82" s="77">
        <v>1419674</v>
      </c>
      <c r="F82" s="101" t="s">
        <v>197</v>
      </c>
    </row>
    <row r="83" spans="1:7" ht="14.25" customHeight="1" x14ac:dyDescent="0.2">
      <c r="A83" s="108" t="s">
        <v>113</v>
      </c>
      <c r="B83" s="136">
        <v>261</v>
      </c>
      <c r="C83" s="39"/>
      <c r="D83" s="10">
        <f>SUM(D84:D88)+D92</f>
        <v>4659380.63</v>
      </c>
      <c r="E83" s="11">
        <f>SUM(E84:E88)+E92</f>
        <v>5117107.03</v>
      </c>
      <c r="F83" s="101"/>
    </row>
    <row r="84" spans="1:7" ht="25.5" customHeight="1" x14ac:dyDescent="0.2">
      <c r="A84" s="110" t="s">
        <v>77</v>
      </c>
      <c r="B84" s="137">
        <v>262</v>
      </c>
      <c r="C84" s="40"/>
      <c r="D84" s="73">
        <v>4368924</v>
      </c>
      <c r="E84" s="73">
        <v>4869534</v>
      </c>
      <c r="F84" s="101" t="s">
        <v>78</v>
      </c>
    </row>
    <row r="85" spans="1:7" ht="14.25" customHeight="1" x14ac:dyDescent="0.2">
      <c r="A85" s="112" t="s">
        <v>79</v>
      </c>
      <c r="B85" s="138">
        <v>263</v>
      </c>
      <c r="C85" s="41"/>
      <c r="D85" s="73"/>
      <c r="E85" s="73"/>
      <c r="F85" s="101" t="s">
        <v>80</v>
      </c>
    </row>
    <row r="86" spans="1:7" ht="14.25" customHeight="1" x14ac:dyDescent="0.2">
      <c r="A86" s="112" t="s">
        <v>81</v>
      </c>
      <c r="B86" s="113">
        <v>264</v>
      </c>
      <c r="C86" s="35"/>
      <c r="D86" s="73">
        <v>283501.3</v>
      </c>
      <c r="E86" s="73">
        <v>247573.03</v>
      </c>
      <c r="F86" s="101" t="s">
        <v>82</v>
      </c>
    </row>
    <row r="87" spans="1:7" ht="26.25" customHeight="1" x14ac:dyDescent="0.2">
      <c r="A87" s="112" t="s">
        <v>83</v>
      </c>
      <c r="B87" s="113">
        <v>265</v>
      </c>
      <c r="C87" s="35"/>
      <c r="D87" s="73"/>
      <c r="E87" s="73"/>
      <c r="F87" s="101" t="s">
        <v>84</v>
      </c>
    </row>
    <row r="88" spans="1:7" ht="27" customHeight="1" x14ac:dyDescent="0.2">
      <c r="A88" s="112" t="s">
        <v>165</v>
      </c>
      <c r="B88" s="113">
        <v>266</v>
      </c>
      <c r="C88" s="35"/>
      <c r="D88" s="17">
        <f>SUM(D89:D91)</f>
        <v>0</v>
      </c>
      <c r="E88" s="52">
        <f>SUM(E89:E91)</f>
        <v>0</v>
      </c>
      <c r="F88" s="101"/>
    </row>
    <row r="89" spans="1:7" ht="14.25" customHeight="1" x14ac:dyDescent="0.2">
      <c r="A89" s="115" t="s">
        <v>85</v>
      </c>
      <c r="B89" s="105">
        <v>267</v>
      </c>
      <c r="C89" s="31"/>
      <c r="D89" s="14"/>
      <c r="E89" s="49"/>
      <c r="F89" s="120">
        <v>4841</v>
      </c>
    </row>
    <row r="90" spans="1:7" ht="14.25" customHeight="1" x14ac:dyDescent="0.2">
      <c r="A90" s="115" t="s">
        <v>86</v>
      </c>
      <c r="B90" s="105">
        <v>268</v>
      </c>
      <c r="C90" s="31"/>
      <c r="D90" s="14"/>
      <c r="E90" s="49"/>
      <c r="F90" s="101" t="s">
        <v>87</v>
      </c>
    </row>
    <row r="91" spans="1:7" ht="14.25" customHeight="1" x14ac:dyDescent="0.2">
      <c r="A91" s="115" t="s">
        <v>88</v>
      </c>
      <c r="B91" s="105">
        <v>269</v>
      </c>
      <c r="C91" s="31"/>
      <c r="D91" s="14"/>
      <c r="E91" s="49"/>
      <c r="F91" s="101" t="s">
        <v>89</v>
      </c>
    </row>
    <row r="92" spans="1:7" ht="14.25" customHeight="1" x14ac:dyDescent="0.2">
      <c r="A92" s="116" t="s">
        <v>90</v>
      </c>
      <c r="B92" s="139">
        <v>270</v>
      </c>
      <c r="C92" s="42"/>
      <c r="D92" s="23">
        <v>6955.33</v>
      </c>
      <c r="E92" s="55">
        <v>0</v>
      </c>
      <c r="F92" s="98" t="s">
        <v>114</v>
      </c>
    </row>
    <row r="93" spans="1:7" ht="27.75" customHeight="1" x14ac:dyDescent="0.2">
      <c r="A93" s="108" t="s">
        <v>115</v>
      </c>
      <c r="B93" s="109">
        <v>271</v>
      </c>
      <c r="C93" s="33"/>
      <c r="D93" s="19">
        <f>D94+D95</f>
        <v>6910359</v>
      </c>
      <c r="E93" s="20">
        <f>E94+E95</f>
        <v>13779850</v>
      </c>
      <c r="F93" s="101"/>
    </row>
    <row r="94" spans="1:7" ht="14.25" customHeight="1" x14ac:dyDescent="0.2">
      <c r="A94" s="102" t="s">
        <v>73</v>
      </c>
      <c r="B94" s="103">
        <v>272</v>
      </c>
      <c r="C94" s="30"/>
      <c r="D94" s="13">
        <v>0</v>
      </c>
      <c r="E94" s="48">
        <v>0</v>
      </c>
      <c r="F94" s="101" t="s">
        <v>74</v>
      </c>
    </row>
    <row r="95" spans="1:7" ht="14.25" customHeight="1" x14ac:dyDescent="0.2">
      <c r="A95" s="106" t="s">
        <v>75</v>
      </c>
      <c r="B95" s="107">
        <v>273</v>
      </c>
      <c r="C95" s="32"/>
      <c r="D95" s="15">
        <v>6910359</v>
      </c>
      <c r="E95" s="50">
        <v>13779850</v>
      </c>
      <c r="F95" s="101" t="s">
        <v>76</v>
      </c>
    </row>
    <row r="96" spans="1:7" ht="14.25" customHeight="1" x14ac:dyDescent="0.2">
      <c r="A96" s="108" t="s">
        <v>116</v>
      </c>
      <c r="B96" s="136">
        <v>274</v>
      </c>
      <c r="C96" s="39"/>
      <c r="D96" s="10">
        <v>5019597</v>
      </c>
      <c r="E96" s="11">
        <v>17506118</v>
      </c>
      <c r="F96" s="101" t="s">
        <v>91</v>
      </c>
      <c r="G96" s="140"/>
    </row>
    <row r="97" spans="1:7" ht="14.25" customHeight="1" thickBot="1" x14ac:dyDescent="0.25">
      <c r="A97" s="121" t="s">
        <v>117</v>
      </c>
      <c r="B97" s="122">
        <v>275</v>
      </c>
      <c r="C97" s="36"/>
      <c r="D97" s="21">
        <v>0</v>
      </c>
      <c r="E97" s="22">
        <v>398389</v>
      </c>
      <c r="F97" s="101" t="s">
        <v>92</v>
      </c>
      <c r="G97" s="140"/>
    </row>
    <row r="98" spans="1:7" ht="14.25" customHeight="1" thickTop="1" x14ac:dyDescent="0.2">
      <c r="A98" s="141" t="s">
        <v>118</v>
      </c>
      <c r="B98" s="142">
        <v>276</v>
      </c>
      <c r="C98" s="43"/>
      <c r="D98" s="157">
        <f>IF(D12&gt;D39,D12-D39,0)</f>
        <v>3459576.25</v>
      </c>
      <c r="E98" s="158">
        <f>IF(E12&gt;E39,E12-E39,0)</f>
        <v>13312244.48999998</v>
      </c>
      <c r="F98" s="101" t="s">
        <v>124</v>
      </c>
      <c r="G98" s="140"/>
    </row>
    <row r="99" spans="1:7" ht="14.25" customHeight="1" x14ac:dyDescent="0.2">
      <c r="A99" s="121" t="s">
        <v>119</v>
      </c>
      <c r="B99" s="122">
        <v>277</v>
      </c>
      <c r="C99" s="36"/>
      <c r="D99" s="21">
        <f>IF(D39&gt;D12,D39-D12,0)</f>
        <v>0</v>
      </c>
      <c r="E99" s="22">
        <f>IF(E39&gt;E12,E39-E12,0)</f>
        <v>0</v>
      </c>
      <c r="F99" s="101" t="s">
        <v>125</v>
      </c>
      <c r="G99" s="140"/>
    </row>
    <row r="100" spans="1:7" ht="14.25" customHeight="1" x14ac:dyDescent="0.2">
      <c r="A100" s="99" t="s">
        <v>120</v>
      </c>
      <c r="B100" s="143">
        <v>278</v>
      </c>
      <c r="C100" s="44"/>
      <c r="D100" s="24"/>
      <c r="E100" s="25"/>
      <c r="F100" s="101" t="s">
        <v>126</v>
      </c>
      <c r="G100" s="144"/>
    </row>
    <row r="101" spans="1:7" ht="14.25" customHeight="1" x14ac:dyDescent="0.2">
      <c r="A101" s="145" t="s">
        <v>121</v>
      </c>
      <c r="B101" s="146">
        <v>279</v>
      </c>
      <c r="C101" s="45"/>
      <c r="D101" s="26"/>
      <c r="E101" s="27"/>
      <c r="F101" s="101"/>
      <c r="G101" s="144"/>
    </row>
    <row r="102" spans="1:7" ht="14.25" customHeight="1" x14ac:dyDescent="0.2">
      <c r="A102" s="147" t="s">
        <v>122</v>
      </c>
      <c r="B102" s="148">
        <v>280</v>
      </c>
      <c r="C102" s="46"/>
      <c r="D102" s="159">
        <f>IF(AND(D98&gt;0,D98-D100-D101&gt;0),D98-D100-D101,0)</f>
        <v>3459576.25</v>
      </c>
      <c r="E102" s="160">
        <f>IF(AND(E98&gt;0,E98-E100-E101&gt;0),E98-E100-E101,0)</f>
        <v>13312244.48999998</v>
      </c>
      <c r="F102" s="101" t="s">
        <v>127</v>
      </c>
    </row>
    <row r="103" spans="1:7" ht="14.25" customHeight="1" thickBot="1" x14ac:dyDescent="0.25">
      <c r="A103" s="149" t="s">
        <v>123</v>
      </c>
      <c r="B103" s="150">
        <v>281</v>
      </c>
      <c r="C103" s="47"/>
      <c r="D103" s="161">
        <f>IF(D99&gt;0,D99+D100+D101,IF(D98-D100-D101&lt;0,ABS(D98-D100-D101),0))</f>
        <v>0</v>
      </c>
      <c r="E103" s="162">
        <f>IF(E99&gt;0,E99+E100+E101,IF(E98-E100-E101&lt;0,ABS(E98-E100-E101),0))</f>
        <v>0</v>
      </c>
      <c r="F103" s="151" t="s">
        <v>128</v>
      </c>
    </row>
    <row r="104" spans="1:7" ht="13.5" thickTop="1" x14ac:dyDescent="0.2"/>
  </sheetData>
  <sheetProtection password="B44F" sheet="1" selectLockedCells="1"/>
  <dataConsolidate/>
  <mergeCells count="9">
    <mergeCell ref="F9:F11"/>
    <mergeCell ref="A7:E7"/>
    <mergeCell ref="A1:B1"/>
    <mergeCell ref="D9:E9"/>
    <mergeCell ref="A9:A10"/>
    <mergeCell ref="B9:B10"/>
    <mergeCell ref="C9:C10"/>
    <mergeCell ref="B3:E3"/>
    <mergeCell ref="B4:C4"/>
  </mergeCells>
  <phoneticPr fontId="7" type="noConversion"/>
  <hyperlinks>
    <hyperlink ref="A1:B1" location="'ФИ-Почетна'!A1" display="почетна" xr:uid="{00000000-0004-0000-0100-000000000000}"/>
  </hyperlinks>
  <pageMargins left="0.19685039370078741" right="0.19685039370078741" top="0.19685039370078741" bottom="0.39370078740157483" header="0.19685039370078741" footer="0.19685039370078741"/>
  <pageSetup paperSize="9" scale="88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F102"/>
  <sheetViews>
    <sheetView topLeftCell="A46" workbookViewId="0">
      <selection activeCell="D9" sqref="D9:E100"/>
    </sheetView>
  </sheetViews>
  <sheetFormatPr defaultColWidth="9.140625" defaultRowHeight="12.75" x14ac:dyDescent="0.2"/>
  <cols>
    <col min="1" max="1" width="46.85546875" style="164" customWidth="1"/>
    <col min="2" max="2" width="11.28515625" style="164" customWidth="1"/>
    <col min="3" max="3" width="5.7109375" style="164" customWidth="1"/>
    <col min="4" max="4" width="17.5703125" style="164" customWidth="1"/>
    <col min="5" max="5" width="18.5703125" style="164" customWidth="1"/>
    <col min="6" max="6" width="74" style="164" customWidth="1"/>
    <col min="7" max="16384" width="9.140625" style="164"/>
  </cols>
  <sheetData>
    <row r="1" spans="1:6" ht="26.25" customHeight="1" x14ac:dyDescent="0.2">
      <c r="A1" s="242" t="s">
        <v>227</v>
      </c>
      <c r="B1" s="242"/>
      <c r="C1" s="242"/>
      <c r="D1" s="242"/>
      <c r="E1" s="242"/>
      <c r="F1" s="163"/>
    </row>
    <row r="2" spans="1:6" x14ac:dyDescent="0.2">
      <c r="A2" s="165" t="s">
        <v>214</v>
      </c>
      <c r="B2" s="243" t="str">
        <f>'ФИ-Почетна'!$C$22</f>
        <v>MAКЕДОНИЈА осигурување ад Скопје Виена Иншуренс Груп</v>
      </c>
      <c r="C2" s="243"/>
      <c r="D2" s="243"/>
      <c r="E2" s="163"/>
      <c r="F2" s="163"/>
    </row>
    <row r="3" spans="1:6" x14ac:dyDescent="0.2">
      <c r="A3" s="165" t="s">
        <v>215</v>
      </c>
      <c r="B3" s="243" t="str">
        <f>'ФИ-Почетна'!$C$25</f>
        <v>01.01 - 31.03</v>
      </c>
      <c r="C3" s="243"/>
      <c r="D3" s="163"/>
      <c r="E3" s="163"/>
      <c r="F3" s="163"/>
    </row>
    <row r="4" spans="1:6" x14ac:dyDescent="0.2">
      <c r="A4" s="165" t="s">
        <v>399</v>
      </c>
      <c r="B4" s="243">
        <f>'ФИ-Почетна'!$C$26</f>
        <v>2023</v>
      </c>
      <c r="C4" s="243"/>
      <c r="D4" s="163"/>
      <c r="E4" s="163"/>
      <c r="F4" s="163"/>
    </row>
    <row r="5" spans="1:6" x14ac:dyDescent="0.2">
      <c r="A5" s="165" t="s">
        <v>398</v>
      </c>
      <c r="B5" s="243" t="str">
        <f>'ФИ-Почетна'!$C$27</f>
        <v>не</v>
      </c>
      <c r="C5" s="243"/>
      <c r="D5" s="163"/>
      <c r="E5" s="163"/>
      <c r="F5" s="163"/>
    </row>
    <row r="6" spans="1:6" x14ac:dyDescent="0.2">
      <c r="A6" s="240" t="s">
        <v>216</v>
      </c>
      <c r="B6" s="240" t="s">
        <v>217</v>
      </c>
      <c r="C6" s="166" t="s">
        <v>218</v>
      </c>
      <c r="D6" s="240" t="s">
        <v>219</v>
      </c>
      <c r="E6" s="240" t="s">
        <v>219</v>
      </c>
      <c r="F6" s="241" t="s">
        <v>220</v>
      </c>
    </row>
    <row r="7" spans="1:6" ht="24" x14ac:dyDescent="0.2">
      <c r="A7" s="240" t="s">
        <v>216</v>
      </c>
      <c r="B7" s="240" t="s">
        <v>217</v>
      </c>
      <c r="C7" s="167"/>
      <c r="D7" s="166" t="s">
        <v>221</v>
      </c>
      <c r="E7" s="166" t="s">
        <v>222</v>
      </c>
      <c r="F7" s="241" t="s">
        <v>220</v>
      </c>
    </row>
    <row r="8" spans="1:6" x14ac:dyDescent="0.2">
      <c r="A8" s="166" t="s">
        <v>223</v>
      </c>
      <c r="B8" s="166" t="s">
        <v>224</v>
      </c>
      <c r="C8" s="166" t="s">
        <v>1</v>
      </c>
      <c r="D8" s="166" t="s">
        <v>225</v>
      </c>
      <c r="E8" s="166" t="s">
        <v>226</v>
      </c>
      <c r="F8" s="241" t="s">
        <v>220</v>
      </c>
    </row>
    <row r="9" spans="1:6" x14ac:dyDescent="0.2">
      <c r="A9" s="168" t="s">
        <v>228</v>
      </c>
      <c r="B9" s="169" t="s">
        <v>229</v>
      </c>
      <c r="C9" s="170">
        <f>'Биланс на успех'!C12</f>
        <v>0</v>
      </c>
      <c r="D9" s="188">
        <f>'Биланс на успех'!D12</f>
        <v>218862419.38999999</v>
      </c>
      <c r="E9" s="188">
        <f>'Биланс на успех'!E12</f>
        <v>200776316.54999998</v>
      </c>
      <c r="F9" s="171"/>
    </row>
    <row r="10" spans="1:6" ht="24" x14ac:dyDescent="0.2">
      <c r="A10" s="172" t="s">
        <v>230</v>
      </c>
      <c r="B10" s="173" t="s">
        <v>231</v>
      </c>
      <c r="C10" s="170">
        <f>'Биланс на успех'!C13</f>
        <v>0</v>
      </c>
      <c r="D10" s="189">
        <f>'Биланс на успех'!D13</f>
        <v>150177000</v>
      </c>
      <c r="E10" s="189">
        <f>'Биланс на успех'!E13</f>
        <v>120677368</v>
      </c>
      <c r="F10" s="171"/>
    </row>
    <row r="11" spans="1:6" ht="24" x14ac:dyDescent="0.2">
      <c r="A11" s="174" t="s">
        <v>232</v>
      </c>
      <c r="B11" s="173" t="s">
        <v>5</v>
      </c>
      <c r="C11" s="170">
        <f>'Биланс на успех'!C14</f>
        <v>0</v>
      </c>
      <c r="D11" s="189">
        <f>'Биланс на успех'!D14</f>
        <v>265443583</v>
      </c>
      <c r="E11" s="189">
        <f>'Биланс на успех'!E14</f>
        <v>236206407</v>
      </c>
      <c r="F11" s="175" t="s">
        <v>233</v>
      </c>
    </row>
    <row r="12" spans="1:6" ht="24" x14ac:dyDescent="0.2">
      <c r="A12" s="174" t="s">
        <v>234</v>
      </c>
      <c r="B12" s="173" t="s">
        <v>235</v>
      </c>
      <c r="C12" s="170">
        <f>'Биланс на успех'!C15</f>
        <v>0</v>
      </c>
      <c r="D12" s="189">
        <f>'Биланс на успех'!D15</f>
        <v>16101965</v>
      </c>
      <c r="E12" s="189">
        <f>'Биланс на успех'!E15</f>
        <v>14841519</v>
      </c>
      <c r="F12" s="175" t="s">
        <v>236</v>
      </c>
    </row>
    <row r="13" spans="1:6" ht="24" x14ac:dyDescent="0.2">
      <c r="A13" s="174" t="s">
        <v>237</v>
      </c>
      <c r="B13" s="173" t="s">
        <v>238</v>
      </c>
      <c r="C13" s="170">
        <f>'Биланс на успех'!C16</f>
        <v>0</v>
      </c>
      <c r="D13" s="189">
        <f>'Биланс на успех'!D16</f>
        <v>0</v>
      </c>
      <c r="E13" s="189">
        <f>'Биланс на успех'!E16</f>
        <v>0</v>
      </c>
      <c r="F13" s="175" t="s">
        <v>239</v>
      </c>
    </row>
    <row r="14" spans="1:6" x14ac:dyDescent="0.2">
      <c r="A14" s="174" t="s">
        <v>240</v>
      </c>
      <c r="B14" s="173" t="s">
        <v>241</v>
      </c>
      <c r="C14" s="170">
        <f>'Биланс на успех'!C17</f>
        <v>0</v>
      </c>
      <c r="D14" s="189">
        <f>'Биланс на успех'!D17</f>
        <v>0</v>
      </c>
      <c r="E14" s="189">
        <f>'Биланс на успех'!E17</f>
        <v>0</v>
      </c>
      <c r="F14" s="175" t="s">
        <v>242</v>
      </c>
    </row>
    <row r="15" spans="1:6" ht="24" x14ac:dyDescent="0.2">
      <c r="A15" s="174" t="s">
        <v>243</v>
      </c>
      <c r="B15" s="173" t="s">
        <v>244</v>
      </c>
      <c r="C15" s="170">
        <f>'Биланс на успех'!C18</f>
        <v>0</v>
      </c>
      <c r="D15" s="189">
        <f>'Биланс на успех'!D18</f>
        <v>86192291</v>
      </c>
      <c r="E15" s="189">
        <f>'Биланс на успех'!E18</f>
        <v>93242570</v>
      </c>
      <c r="F15" s="175" t="s">
        <v>245</v>
      </c>
    </row>
    <row r="16" spans="1:6" ht="24" x14ac:dyDescent="0.2">
      <c r="A16" s="174" t="s">
        <v>246</v>
      </c>
      <c r="B16" s="173" t="s">
        <v>247</v>
      </c>
      <c r="C16" s="170">
        <f>'Биланс на успех'!C19</f>
        <v>0</v>
      </c>
      <c r="D16" s="189">
        <f>'Биланс на успех'!D19</f>
        <v>52908310</v>
      </c>
      <c r="E16" s="189">
        <f>'Биланс на успех'!E19</f>
        <v>50859669</v>
      </c>
      <c r="F16" s="175" t="s">
        <v>248</v>
      </c>
    </row>
    <row r="17" spans="1:6" ht="24" x14ac:dyDescent="0.2">
      <c r="A17" s="174" t="s">
        <v>249</v>
      </c>
      <c r="B17" s="173" t="s">
        <v>250</v>
      </c>
      <c r="C17" s="170">
        <f>'Биланс на успех'!C20</f>
        <v>0</v>
      </c>
      <c r="D17" s="189">
        <f>'Биланс на успех'!D20</f>
        <v>-1920474</v>
      </c>
      <c r="E17" s="189">
        <f>'Биланс на успех'!E20</f>
        <v>-1796317</v>
      </c>
      <c r="F17" s="175" t="s">
        <v>251</v>
      </c>
    </row>
    <row r="18" spans="1:6" ht="24" x14ac:dyDescent="0.2">
      <c r="A18" s="174" t="s">
        <v>252</v>
      </c>
      <c r="B18" s="173" t="s">
        <v>6</v>
      </c>
      <c r="C18" s="170">
        <f>'Биланс на успех'!C21</f>
        <v>0</v>
      </c>
      <c r="D18" s="189">
        <f>'Биланс на успех'!D21</f>
        <v>9652527</v>
      </c>
      <c r="E18" s="189">
        <f>'Биланс на успех'!E21</f>
        <v>15527998</v>
      </c>
      <c r="F18" s="175" t="s">
        <v>14</v>
      </c>
    </row>
    <row r="19" spans="1:6" ht="24" x14ac:dyDescent="0.2">
      <c r="A19" s="172" t="s">
        <v>253</v>
      </c>
      <c r="B19" s="173" t="s">
        <v>254</v>
      </c>
      <c r="C19" s="170">
        <f>'Биланс на успех'!C22</f>
        <v>0</v>
      </c>
      <c r="D19" s="189">
        <f>'Биланс на успех'!D22</f>
        <v>21516290.879999999</v>
      </c>
      <c r="E19" s="189">
        <f>'Биланс на успех'!E22</f>
        <v>19255324.98</v>
      </c>
      <c r="F19" s="175" t="s">
        <v>16</v>
      </c>
    </row>
    <row r="20" spans="1:6" ht="36" x14ac:dyDescent="0.2">
      <c r="A20" s="174" t="s">
        <v>255</v>
      </c>
      <c r="B20" s="173" t="s">
        <v>256</v>
      </c>
      <c r="C20" s="170">
        <f>'Биланс на успех'!C23</f>
        <v>0</v>
      </c>
      <c r="D20" s="189">
        <f>'Биланс на успех'!D23</f>
        <v>0</v>
      </c>
      <c r="E20" s="189">
        <f>'Биланс на успех'!E23</f>
        <v>0</v>
      </c>
      <c r="F20" s="175" t="s">
        <v>129</v>
      </c>
    </row>
    <row r="21" spans="1:6" x14ac:dyDescent="0.2">
      <c r="A21" s="174" t="s">
        <v>257</v>
      </c>
      <c r="B21" s="173" t="s">
        <v>4</v>
      </c>
      <c r="C21" s="170">
        <f>'Биланс на успех'!C24</f>
        <v>0</v>
      </c>
      <c r="D21" s="189">
        <f>'Биланс на успех'!D24</f>
        <v>11947696.899999999</v>
      </c>
      <c r="E21" s="189">
        <f>'Биланс на успех'!E24</f>
        <v>8173179.4800000004</v>
      </c>
      <c r="F21" s="171"/>
    </row>
    <row r="22" spans="1:6" x14ac:dyDescent="0.2">
      <c r="A22" s="176" t="s">
        <v>258</v>
      </c>
      <c r="B22" s="173" t="s">
        <v>259</v>
      </c>
      <c r="C22" s="170">
        <f>'Биланс на успех'!C25</f>
        <v>0</v>
      </c>
      <c r="D22" s="189">
        <f>'Биланс на успех'!D25</f>
        <v>7347008.7999999998</v>
      </c>
      <c r="E22" s="189">
        <f>'Биланс на успех'!E25</f>
        <v>8173179.4800000004</v>
      </c>
      <c r="F22" s="175" t="s">
        <v>20</v>
      </c>
    </row>
    <row r="23" spans="1:6" x14ac:dyDescent="0.2">
      <c r="A23" s="176" t="s">
        <v>260</v>
      </c>
      <c r="B23" s="173" t="s">
        <v>261</v>
      </c>
      <c r="C23" s="170">
        <f>'Биланс на успех'!C26</f>
        <v>0</v>
      </c>
      <c r="D23" s="189">
        <f>'Биланс на успех'!D26</f>
        <v>0</v>
      </c>
      <c r="E23" s="189">
        <f>'Биланс на успех'!E26</f>
        <v>0</v>
      </c>
      <c r="F23" s="175" t="s">
        <v>22</v>
      </c>
    </row>
    <row r="24" spans="1:6" x14ac:dyDescent="0.2">
      <c r="A24" s="176" t="s">
        <v>262</v>
      </c>
      <c r="B24" s="173" t="s">
        <v>263</v>
      </c>
      <c r="C24" s="170">
        <f>'Биланс на успех'!C27</f>
        <v>0</v>
      </c>
      <c r="D24" s="189">
        <f>'Биланс на успех'!D27</f>
        <v>4600688.0999999996</v>
      </c>
      <c r="E24" s="189">
        <f>'Биланс на успех'!E27</f>
        <v>0</v>
      </c>
      <c r="F24" s="175" t="s">
        <v>264</v>
      </c>
    </row>
    <row r="25" spans="1:6" x14ac:dyDescent="0.2">
      <c r="A25" s="174" t="s">
        <v>265</v>
      </c>
      <c r="B25" s="173" t="s">
        <v>266</v>
      </c>
      <c r="C25" s="170">
        <f>'Биланс на успех'!C28</f>
        <v>0</v>
      </c>
      <c r="D25" s="189">
        <f>'Биланс на успех'!D28</f>
        <v>7772448.0899999999</v>
      </c>
      <c r="E25" s="189">
        <f>'Биланс на успех'!E28</f>
        <v>5652604</v>
      </c>
      <c r="F25" s="175" t="s">
        <v>25</v>
      </c>
    </row>
    <row r="26" spans="1:6" x14ac:dyDescent="0.2">
      <c r="A26" s="174" t="s">
        <v>267</v>
      </c>
      <c r="B26" s="173" t="s">
        <v>268</v>
      </c>
      <c r="C26" s="170">
        <f>'Биланс на успех'!C29</f>
        <v>0</v>
      </c>
      <c r="D26" s="189">
        <f>'Биланс на успех'!D29</f>
        <v>1260458.8900000001</v>
      </c>
      <c r="E26" s="189">
        <f>'Биланс на успех'!E29</f>
        <v>346312.5</v>
      </c>
      <c r="F26" s="175" t="s">
        <v>27</v>
      </c>
    </row>
    <row r="27" spans="1:6" ht="24" x14ac:dyDescent="0.2">
      <c r="A27" s="174" t="s">
        <v>269</v>
      </c>
      <c r="B27" s="173" t="s">
        <v>270</v>
      </c>
      <c r="C27" s="170">
        <f>'Биланс на успех'!C30</f>
        <v>0</v>
      </c>
      <c r="D27" s="189">
        <f>'Биланс на успех'!D30</f>
        <v>0</v>
      </c>
      <c r="E27" s="189">
        <f>'Биланс на успех'!E30</f>
        <v>0</v>
      </c>
      <c r="F27" s="175" t="s">
        <v>29</v>
      </c>
    </row>
    <row r="28" spans="1:6" ht="24" x14ac:dyDescent="0.2">
      <c r="A28" s="174" t="s">
        <v>271</v>
      </c>
      <c r="B28" s="173" t="s">
        <v>272</v>
      </c>
      <c r="C28" s="170">
        <f>'Биланс на успех'!C31</f>
        <v>0</v>
      </c>
      <c r="D28" s="189">
        <f>'Биланс на успех'!D31</f>
        <v>0</v>
      </c>
      <c r="E28" s="189">
        <f>'Биланс на успех'!E31</f>
        <v>0</v>
      </c>
      <c r="F28" s="171"/>
    </row>
    <row r="29" spans="1:6" x14ac:dyDescent="0.2">
      <c r="A29" s="176" t="s">
        <v>273</v>
      </c>
      <c r="B29" s="173" t="s">
        <v>274</v>
      </c>
      <c r="C29" s="170">
        <f>'Биланс на успех'!C32</f>
        <v>0</v>
      </c>
      <c r="D29" s="189">
        <f>'Биланс на успех'!D32</f>
        <v>0</v>
      </c>
      <c r="E29" s="189">
        <f>'Биланс на успех'!E32</f>
        <v>0</v>
      </c>
      <c r="F29" s="175" t="s">
        <v>32</v>
      </c>
    </row>
    <row r="30" spans="1:6" ht="24" x14ac:dyDescent="0.2">
      <c r="A30" s="176" t="s">
        <v>275</v>
      </c>
      <c r="B30" s="173" t="s">
        <v>276</v>
      </c>
      <c r="C30" s="170">
        <f>'Биланс на успех'!C33</f>
        <v>0</v>
      </c>
      <c r="D30" s="189">
        <f>'Биланс на успех'!D33</f>
        <v>0</v>
      </c>
      <c r="E30" s="189">
        <f>'Биланс на успех'!E33</f>
        <v>0</v>
      </c>
      <c r="F30" s="175" t="s">
        <v>34</v>
      </c>
    </row>
    <row r="31" spans="1:6" x14ac:dyDescent="0.2">
      <c r="A31" s="176" t="s">
        <v>277</v>
      </c>
      <c r="B31" s="173" t="s">
        <v>278</v>
      </c>
      <c r="C31" s="170">
        <f>'Биланс на успех'!C34</f>
        <v>0</v>
      </c>
      <c r="D31" s="189">
        <f>'Биланс на успех'!D34</f>
        <v>0</v>
      </c>
      <c r="E31" s="189">
        <f>'Биланс на успех'!E34</f>
        <v>0</v>
      </c>
      <c r="F31" s="175" t="s">
        <v>36</v>
      </c>
    </row>
    <row r="32" spans="1:6" x14ac:dyDescent="0.2">
      <c r="A32" s="174" t="s">
        <v>279</v>
      </c>
      <c r="B32" s="173" t="s">
        <v>280</v>
      </c>
      <c r="C32" s="170">
        <f>'Биланс на успех'!C35</f>
        <v>0</v>
      </c>
      <c r="D32" s="189">
        <f>'Биланс на успех'!D35</f>
        <v>535687</v>
      </c>
      <c r="E32" s="189">
        <f>'Биланс на успех'!E35</f>
        <v>5083229</v>
      </c>
      <c r="F32" s="175" t="s">
        <v>38</v>
      </c>
    </row>
    <row r="33" spans="1:6" ht="24" x14ac:dyDescent="0.2">
      <c r="A33" s="177" t="s">
        <v>403</v>
      </c>
      <c r="B33" s="169" t="s">
        <v>171</v>
      </c>
      <c r="C33" s="178">
        <f>'Биланс на успех'!C36</f>
        <v>0</v>
      </c>
      <c r="D33" s="179">
        <f>'Биланс на успех'!D36</f>
        <v>19239473</v>
      </c>
      <c r="E33" s="179">
        <f>'Биланс на успех'!E36</f>
        <v>26184557</v>
      </c>
      <c r="F33" s="175" t="s">
        <v>172</v>
      </c>
    </row>
    <row r="34" spans="1:6" ht="24" x14ac:dyDescent="0.2">
      <c r="A34" s="180" t="s">
        <v>400</v>
      </c>
      <c r="B34" s="169" t="s">
        <v>281</v>
      </c>
      <c r="C34" s="170">
        <f>'Биланс на успех'!C37</f>
        <v>0</v>
      </c>
      <c r="D34" s="189">
        <f>'Биланс на успех'!D37</f>
        <v>20708308</v>
      </c>
      <c r="E34" s="189">
        <f>'Биланс на успех'!E37</f>
        <v>31948872</v>
      </c>
      <c r="F34" s="175" t="s">
        <v>282</v>
      </c>
    </row>
    <row r="35" spans="1:6" x14ac:dyDescent="0.2">
      <c r="A35" s="180" t="s">
        <v>401</v>
      </c>
      <c r="B35" s="169" t="s">
        <v>283</v>
      </c>
      <c r="C35" s="170">
        <f>'Биланс на успех'!C38</f>
        <v>0</v>
      </c>
      <c r="D35" s="189">
        <f>'Биланс на успех'!D38</f>
        <v>7221347.5099999998</v>
      </c>
      <c r="E35" s="189">
        <f>'Биланс на успех'!E38</f>
        <v>2710194.57</v>
      </c>
      <c r="F35" s="175" t="s">
        <v>130</v>
      </c>
    </row>
    <row r="36" spans="1:6" ht="24" x14ac:dyDescent="0.2">
      <c r="A36" s="168" t="s">
        <v>284</v>
      </c>
      <c r="B36" s="169" t="s">
        <v>285</v>
      </c>
      <c r="C36" s="170">
        <f>'Биланс на успех'!C39</f>
        <v>0</v>
      </c>
      <c r="D36" s="188">
        <f>'Биланс на успех'!D39</f>
        <v>215402843.13999999</v>
      </c>
      <c r="E36" s="188">
        <f>'Биланс на успех'!E39</f>
        <v>187464072.06</v>
      </c>
      <c r="F36" s="171"/>
    </row>
    <row r="37" spans="1:6" ht="24" x14ac:dyDescent="0.2">
      <c r="A37" s="180" t="s">
        <v>286</v>
      </c>
      <c r="B37" s="169" t="s">
        <v>287</v>
      </c>
      <c r="C37" s="170">
        <f>'Биланс на успех'!C40</f>
        <v>0</v>
      </c>
      <c r="D37" s="188">
        <f>'Биланс на успех'!D40</f>
        <v>62689428.069999993</v>
      </c>
      <c r="E37" s="188">
        <f>'Биланс на успех'!E40</f>
        <v>41981802</v>
      </c>
      <c r="F37" s="171"/>
    </row>
    <row r="38" spans="1:6" x14ac:dyDescent="0.2">
      <c r="A38" s="174" t="s">
        <v>288</v>
      </c>
      <c r="B38" s="173" t="s">
        <v>289</v>
      </c>
      <c r="C38" s="170">
        <f>'Биланс на успех'!C41</f>
        <v>0</v>
      </c>
      <c r="D38" s="189">
        <f>'Биланс на успех'!D41</f>
        <v>119828838.06999999</v>
      </c>
      <c r="E38" s="189">
        <f>'Биланс на успех'!E41</f>
        <v>102899984</v>
      </c>
      <c r="F38" s="175" t="s">
        <v>40</v>
      </c>
    </row>
    <row r="39" spans="1:6" ht="24" x14ac:dyDescent="0.2">
      <c r="A39" s="174" t="s">
        <v>290</v>
      </c>
      <c r="B39" s="173" t="s">
        <v>291</v>
      </c>
      <c r="C39" s="170">
        <f>'Биланс на успех'!C42</f>
        <v>0</v>
      </c>
      <c r="D39" s="189">
        <f>'Биланс на успех'!D42</f>
        <v>-191316</v>
      </c>
      <c r="E39" s="189">
        <f>'Биланс на успех'!E42</f>
        <v>-83091</v>
      </c>
      <c r="F39" s="175" t="s">
        <v>42</v>
      </c>
    </row>
    <row r="40" spans="1:6" x14ac:dyDescent="0.2">
      <c r="A40" s="174" t="s">
        <v>292</v>
      </c>
      <c r="B40" s="173" t="s">
        <v>293</v>
      </c>
      <c r="C40" s="170">
        <f>'Биланс на успех'!C43</f>
        <v>0</v>
      </c>
      <c r="D40" s="189">
        <f>'Биланс на успех'!D43</f>
        <v>0</v>
      </c>
      <c r="E40" s="189">
        <f>'Биланс на успех'!E43</f>
        <v>0</v>
      </c>
      <c r="F40" s="175" t="s">
        <v>44</v>
      </c>
    </row>
    <row r="41" spans="1:6" ht="24" x14ac:dyDescent="0.2">
      <c r="A41" s="174" t="s">
        <v>294</v>
      </c>
      <c r="B41" s="173" t="s">
        <v>295</v>
      </c>
      <c r="C41" s="170">
        <f>'Биланс на успех'!C44</f>
        <v>0</v>
      </c>
      <c r="D41" s="189">
        <f>'Биланс на успех'!D44</f>
        <v>40437619</v>
      </c>
      <c r="E41" s="189">
        <f>'Биланс на успех'!E44</f>
        <v>47375390</v>
      </c>
      <c r="F41" s="175" t="s">
        <v>46</v>
      </c>
    </row>
    <row r="42" spans="1:6" x14ac:dyDescent="0.2">
      <c r="A42" s="174" t="s">
        <v>296</v>
      </c>
      <c r="B42" s="173" t="s">
        <v>297</v>
      </c>
      <c r="C42" s="170">
        <f>'Биланс на успех'!C45</f>
        <v>0</v>
      </c>
      <c r="D42" s="189">
        <f>'Биланс на успех'!D45</f>
        <v>-40125741</v>
      </c>
      <c r="E42" s="189">
        <f>'Биланс на успех'!E45</f>
        <v>-34438424</v>
      </c>
      <c r="F42" s="175" t="s">
        <v>47</v>
      </c>
    </row>
    <row r="43" spans="1:6" ht="24" x14ac:dyDescent="0.2">
      <c r="A43" s="174" t="s">
        <v>298</v>
      </c>
      <c r="B43" s="173" t="s">
        <v>299</v>
      </c>
      <c r="C43" s="170">
        <f>'Биланс на успех'!C46</f>
        <v>0</v>
      </c>
      <c r="D43" s="189">
        <f>'Биланс на успех'!D46</f>
        <v>0</v>
      </c>
      <c r="E43" s="189">
        <f>'Биланс на успех'!E46</f>
        <v>0</v>
      </c>
      <c r="F43" s="175" t="s">
        <v>48</v>
      </c>
    </row>
    <row r="44" spans="1:6" ht="24" x14ac:dyDescent="0.2">
      <c r="A44" s="174" t="s">
        <v>300</v>
      </c>
      <c r="B44" s="173" t="s">
        <v>301</v>
      </c>
      <c r="C44" s="170">
        <f>'Биланс на успех'!C47</f>
        <v>0</v>
      </c>
      <c r="D44" s="189">
        <f>'Биланс на успех'!D47</f>
        <v>-23232634</v>
      </c>
      <c r="E44" s="189">
        <f>'Биланс на успех'!E47</f>
        <v>-20812541</v>
      </c>
      <c r="F44" s="175" t="s">
        <v>49</v>
      </c>
    </row>
    <row r="45" spans="1:6" ht="24" x14ac:dyDescent="0.2">
      <c r="A45" s="172" t="s">
        <v>302</v>
      </c>
      <c r="B45" s="173" t="s">
        <v>303</v>
      </c>
      <c r="C45" s="170">
        <f>'Биланс на успех'!C48</f>
        <v>0</v>
      </c>
      <c r="D45" s="189">
        <f>'Биланс на успех'!D48</f>
        <v>0</v>
      </c>
      <c r="E45" s="189">
        <f>'Биланс на успех'!E48</f>
        <v>0</v>
      </c>
      <c r="F45" s="175" t="s">
        <v>50</v>
      </c>
    </row>
    <row r="46" spans="1:6" ht="24" x14ac:dyDescent="0.2">
      <c r="A46" s="174" t="s">
        <v>304</v>
      </c>
      <c r="B46" s="173" t="s">
        <v>305</v>
      </c>
      <c r="C46" s="170">
        <f>'Биланс на успех'!C49</f>
        <v>0</v>
      </c>
      <c r="D46" s="189">
        <f>'Биланс на успех'!D49</f>
        <v>0</v>
      </c>
      <c r="E46" s="189">
        <f>'Биланс на успех'!E49</f>
        <v>0</v>
      </c>
      <c r="F46" s="171"/>
    </row>
    <row r="47" spans="1:6" x14ac:dyDescent="0.2">
      <c r="A47" s="176" t="s">
        <v>306</v>
      </c>
      <c r="B47" s="173" t="s">
        <v>307</v>
      </c>
      <c r="C47" s="170">
        <f>'Биланс на успех'!C50</f>
        <v>0</v>
      </c>
      <c r="D47" s="189">
        <f>'Биланс на успех'!D50</f>
        <v>0</v>
      </c>
      <c r="E47" s="189">
        <f>'Биланс на успех'!E50</f>
        <v>0</v>
      </c>
      <c r="F47" s="175" t="s">
        <v>51</v>
      </c>
    </row>
    <row r="48" spans="1:6" ht="24" x14ac:dyDescent="0.2">
      <c r="A48" s="176" t="s">
        <v>308</v>
      </c>
      <c r="B48" s="173" t="s">
        <v>309</v>
      </c>
      <c r="C48" s="170">
        <f>'Биланс на успех'!C51</f>
        <v>0</v>
      </c>
      <c r="D48" s="189">
        <f>'Биланс на успех'!D51</f>
        <v>0</v>
      </c>
      <c r="E48" s="189">
        <f>'Биланс на успех'!E51</f>
        <v>0</v>
      </c>
      <c r="F48" s="175" t="s">
        <v>52</v>
      </c>
    </row>
    <row r="49" spans="1:6" ht="24" x14ac:dyDescent="0.2">
      <c r="A49" s="174" t="s">
        <v>310</v>
      </c>
      <c r="B49" s="173" t="s">
        <v>311</v>
      </c>
      <c r="C49" s="170">
        <f>'Биланс на успех'!C52</f>
        <v>0</v>
      </c>
      <c r="D49" s="189">
        <f>'Биланс на успех'!D52</f>
        <v>0</v>
      </c>
      <c r="E49" s="189">
        <f>'Биланс на успех'!E52</f>
        <v>0</v>
      </c>
      <c r="F49" s="171"/>
    </row>
    <row r="50" spans="1:6" x14ac:dyDescent="0.2">
      <c r="A50" s="176" t="s">
        <v>312</v>
      </c>
      <c r="B50" s="173" t="s">
        <v>313</v>
      </c>
      <c r="C50" s="170">
        <f>'Биланс на успех'!C53</f>
        <v>0</v>
      </c>
      <c r="D50" s="189">
        <f>'Биланс на успех'!D53</f>
        <v>0</v>
      </c>
      <c r="E50" s="189">
        <f>'Биланс на успех'!E53</f>
        <v>0</v>
      </c>
      <c r="F50" s="175" t="s">
        <v>54</v>
      </c>
    </row>
    <row r="51" spans="1:6" ht="24" x14ac:dyDescent="0.2">
      <c r="A51" s="176" t="s">
        <v>314</v>
      </c>
      <c r="B51" s="173" t="s">
        <v>315</v>
      </c>
      <c r="C51" s="170">
        <f>'Биланс на успех'!C54</f>
        <v>0</v>
      </c>
      <c r="D51" s="189">
        <f>'Биланс на успех'!D54</f>
        <v>0</v>
      </c>
      <c r="E51" s="189">
        <f>'Биланс на успех'!E54</f>
        <v>0</v>
      </c>
      <c r="F51" s="175" t="s">
        <v>55</v>
      </c>
    </row>
    <row r="52" spans="1:6" ht="24" x14ac:dyDescent="0.2">
      <c r="A52" s="174" t="s">
        <v>316</v>
      </c>
      <c r="B52" s="173" t="s">
        <v>317</v>
      </c>
      <c r="C52" s="170">
        <f>'Биланс на успех'!C55</f>
        <v>0</v>
      </c>
      <c r="D52" s="189">
        <f>'Биланс на успех'!D55</f>
        <v>0</v>
      </c>
      <c r="E52" s="189">
        <f>'Биланс на успех'!E55</f>
        <v>0</v>
      </c>
      <c r="F52" s="171"/>
    </row>
    <row r="53" spans="1:6" ht="24" x14ac:dyDescent="0.2">
      <c r="A53" s="176" t="s">
        <v>318</v>
      </c>
      <c r="B53" s="173" t="s">
        <v>319</v>
      </c>
      <c r="C53" s="170">
        <f>'Биланс на успех'!C56</f>
        <v>0</v>
      </c>
      <c r="D53" s="189">
        <f>'Биланс на успех'!D56</f>
        <v>0</v>
      </c>
      <c r="E53" s="189">
        <f>'Биланс на успех'!E56</f>
        <v>0</v>
      </c>
      <c r="F53" s="175" t="s">
        <v>56</v>
      </c>
    </row>
    <row r="54" spans="1:6" ht="24" x14ac:dyDescent="0.2">
      <c r="A54" s="176" t="s">
        <v>320</v>
      </c>
      <c r="B54" s="173" t="s">
        <v>321</v>
      </c>
      <c r="C54" s="170">
        <f>'Биланс на успех'!C57</f>
        <v>0</v>
      </c>
      <c r="D54" s="189">
        <f>'Биланс на успех'!D57</f>
        <v>0</v>
      </c>
      <c r="E54" s="189">
        <f>'Биланс на успех'!E57</f>
        <v>0</v>
      </c>
      <c r="F54" s="175" t="s">
        <v>57</v>
      </c>
    </row>
    <row r="55" spans="1:6" ht="60" x14ac:dyDescent="0.2">
      <c r="A55" s="172" t="s">
        <v>322</v>
      </c>
      <c r="B55" s="173" t="s">
        <v>323</v>
      </c>
      <c r="C55" s="170">
        <f>'Биланс на успех'!C58</f>
        <v>0</v>
      </c>
      <c r="D55" s="189">
        <f>'Биланс на успех'!D58</f>
        <v>0</v>
      </c>
      <c r="E55" s="189">
        <f>'Биланс на успех'!E58</f>
        <v>0</v>
      </c>
      <c r="F55" s="171"/>
    </row>
    <row r="56" spans="1:6" ht="36" x14ac:dyDescent="0.2">
      <c r="A56" s="174" t="s">
        <v>324</v>
      </c>
      <c r="B56" s="173" t="s">
        <v>325</v>
      </c>
      <c r="C56" s="170">
        <f>'Биланс на успех'!C59</f>
        <v>0</v>
      </c>
      <c r="D56" s="189">
        <f>'Биланс на успех'!D59</f>
        <v>0</v>
      </c>
      <c r="E56" s="189">
        <f>'Биланс на успех'!E59</f>
        <v>0</v>
      </c>
      <c r="F56" s="175" t="s">
        <v>58</v>
      </c>
    </row>
    <row r="57" spans="1:6" ht="48" x14ac:dyDescent="0.2">
      <c r="A57" s="174" t="s">
        <v>326</v>
      </c>
      <c r="B57" s="173" t="s">
        <v>2</v>
      </c>
      <c r="C57" s="170">
        <f>'Биланс на успех'!C60</f>
        <v>0</v>
      </c>
      <c r="D57" s="189">
        <f>'Биланс на успех'!D60</f>
        <v>0</v>
      </c>
      <c r="E57" s="189">
        <f>'Биланс на успех'!E60</f>
        <v>0</v>
      </c>
      <c r="F57" s="175" t="s">
        <v>59</v>
      </c>
    </row>
    <row r="58" spans="1:6" ht="24" x14ac:dyDescent="0.2">
      <c r="A58" s="172" t="s">
        <v>327</v>
      </c>
      <c r="B58" s="173" t="s">
        <v>328</v>
      </c>
      <c r="C58" s="170">
        <f>'Биланс на успех'!C61</f>
        <v>0</v>
      </c>
      <c r="D58" s="189">
        <f>'Биланс на успех'!D61</f>
        <v>20394043</v>
      </c>
      <c r="E58" s="189">
        <f>'Биланс на успех'!E61</f>
        <v>13094988</v>
      </c>
      <c r="F58" s="175" t="s">
        <v>60</v>
      </c>
    </row>
    <row r="59" spans="1:6" ht="24" x14ac:dyDescent="0.2">
      <c r="A59" s="174" t="s">
        <v>329</v>
      </c>
      <c r="B59" s="173" t="s">
        <v>330</v>
      </c>
      <c r="C59" s="170">
        <f>'Биланс на успех'!C62</f>
        <v>0</v>
      </c>
      <c r="D59" s="189">
        <f>'Биланс на успех'!D62</f>
        <v>14441133</v>
      </c>
      <c r="E59" s="189">
        <f>'Биланс на успех'!E62</f>
        <v>5996040</v>
      </c>
      <c r="F59" s="175" t="s">
        <v>62</v>
      </c>
    </row>
    <row r="60" spans="1:6" ht="24" x14ac:dyDescent="0.2">
      <c r="A60" s="174" t="s">
        <v>331</v>
      </c>
      <c r="B60" s="173" t="s">
        <v>332</v>
      </c>
      <c r="C60" s="170">
        <f>'Биланс на успех'!C63</f>
        <v>0</v>
      </c>
      <c r="D60" s="189">
        <f>'Биланс на успех'!D63</f>
        <v>5952910</v>
      </c>
      <c r="E60" s="189">
        <f>'Биланс на успех'!E63</f>
        <v>7098948</v>
      </c>
      <c r="F60" s="175" t="s">
        <v>64</v>
      </c>
    </row>
    <row r="61" spans="1:6" ht="24" x14ac:dyDescent="0.2">
      <c r="A61" s="172" t="s">
        <v>333</v>
      </c>
      <c r="B61" s="173" t="s">
        <v>334</v>
      </c>
      <c r="C61" s="170">
        <f>'Биланс на успех'!C64</f>
        <v>0</v>
      </c>
      <c r="D61" s="189">
        <f>'Биланс на успех'!D64</f>
        <v>115730035.44</v>
      </c>
      <c r="E61" s="189">
        <f>'Биланс на успех'!E64</f>
        <v>95585818.030000001</v>
      </c>
      <c r="F61" s="171"/>
    </row>
    <row r="62" spans="1:6" x14ac:dyDescent="0.2">
      <c r="A62" s="174" t="s">
        <v>335</v>
      </c>
      <c r="B62" s="173" t="s">
        <v>336</v>
      </c>
      <c r="C62" s="170">
        <f>'Биланс на успех'!C65</f>
        <v>0</v>
      </c>
      <c r="D62" s="189">
        <f>'Биланс на успех'!D65</f>
        <v>60286318</v>
      </c>
      <c r="E62" s="189">
        <f>'Биланс на успех'!E65</f>
        <v>43689718</v>
      </c>
      <c r="F62" s="171"/>
    </row>
    <row r="63" spans="1:6" x14ac:dyDescent="0.2">
      <c r="A63" s="176" t="s">
        <v>337</v>
      </c>
      <c r="B63" s="173" t="s">
        <v>338</v>
      </c>
      <c r="C63" s="170">
        <f>'Биланс на успех'!C66</f>
        <v>0</v>
      </c>
      <c r="D63" s="189">
        <f>'Биланс на успех'!D66</f>
        <v>47738175</v>
      </c>
      <c r="E63" s="189">
        <f>'Биланс на успех'!E66</f>
        <v>42636598</v>
      </c>
      <c r="F63" s="175" t="s">
        <v>66</v>
      </c>
    </row>
    <row r="64" spans="1:6" x14ac:dyDescent="0.2">
      <c r="A64" s="181" t="s">
        <v>408</v>
      </c>
      <c r="B64" s="173" t="s">
        <v>174</v>
      </c>
      <c r="C64" s="182">
        <f>'Биланс на успех'!C67</f>
        <v>0</v>
      </c>
      <c r="D64" s="183">
        <f>'Биланс на успех'!D67</f>
        <v>14472555</v>
      </c>
      <c r="E64" s="183">
        <f>'Биланс на успех'!E67</f>
        <v>13124712</v>
      </c>
      <c r="F64" s="175" t="s">
        <v>175</v>
      </c>
    </row>
    <row r="65" spans="1:6" x14ac:dyDescent="0.2">
      <c r="A65" s="176" t="s">
        <v>339</v>
      </c>
      <c r="B65" s="173" t="s">
        <v>340</v>
      </c>
      <c r="C65" s="170">
        <f>'Биланс на успех'!C68</f>
        <v>0</v>
      </c>
      <c r="D65" s="189">
        <f>'Биланс на успех'!D68</f>
        <v>2168585</v>
      </c>
      <c r="E65" s="189">
        <f>'Биланс на успех'!E68</f>
        <v>2669734</v>
      </c>
      <c r="F65" s="175" t="s">
        <v>341</v>
      </c>
    </row>
    <row r="66" spans="1:6" x14ac:dyDescent="0.2">
      <c r="A66" s="176" t="s">
        <v>342</v>
      </c>
      <c r="B66" s="173" t="s">
        <v>343</v>
      </c>
      <c r="C66" s="170">
        <f>'Биланс на успех'!C69</f>
        <v>0</v>
      </c>
      <c r="D66" s="189">
        <f>'Биланс на успех'!D69</f>
        <v>-4092997</v>
      </c>
      <c r="E66" s="189">
        <f>'Биланс на успех'!E69</f>
        <v>-14741326</v>
      </c>
      <c r="F66" s="175" t="s">
        <v>67</v>
      </c>
    </row>
    <row r="67" spans="1:6" x14ac:dyDescent="0.2">
      <c r="A67" s="174" t="s">
        <v>344</v>
      </c>
      <c r="B67" s="173" t="s">
        <v>345</v>
      </c>
      <c r="C67" s="170">
        <f>'Биланс на успех'!C70</f>
        <v>0</v>
      </c>
      <c r="D67" s="189">
        <f>'Биланс на успех'!D70</f>
        <v>55443717.439999998</v>
      </c>
      <c r="E67" s="189">
        <f>'Биланс на успех'!E70</f>
        <v>51896100.030000001</v>
      </c>
      <c r="F67" s="175"/>
    </row>
    <row r="68" spans="1:6" ht="24" x14ac:dyDescent="0.2">
      <c r="A68" s="176" t="s">
        <v>346</v>
      </c>
      <c r="B68" s="173" t="s">
        <v>347</v>
      </c>
      <c r="C68" s="170">
        <f>'Биланс на успех'!C71</f>
        <v>0</v>
      </c>
      <c r="D68" s="189">
        <f>'Биланс на успех'!D71</f>
        <v>6078812</v>
      </c>
      <c r="E68" s="189">
        <f>'Биланс на успех'!E71</f>
        <v>5999904</v>
      </c>
      <c r="F68" s="175" t="s">
        <v>70</v>
      </c>
    </row>
    <row r="69" spans="1:6" x14ac:dyDescent="0.2">
      <c r="A69" s="176" t="s">
        <v>348</v>
      </c>
      <c r="B69" s="173" t="s">
        <v>349</v>
      </c>
      <c r="C69" s="170">
        <f>'Биланс на успех'!C72</f>
        <v>0</v>
      </c>
      <c r="D69" s="189">
        <f>'Биланс на успех'!D72</f>
        <v>27922180</v>
      </c>
      <c r="E69" s="189">
        <f>'Биланс на успех'!E72</f>
        <v>26633518</v>
      </c>
      <c r="F69" s="175" t="s">
        <v>350</v>
      </c>
    </row>
    <row r="70" spans="1:6" x14ac:dyDescent="0.2">
      <c r="A70" s="184" t="s">
        <v>402</v>
      </c>
      <c r="B70" s="173" t="s">
        <v>181</v>
      </c>
      <c r="C70" s="182">
        <f>'Биланс на успех'!C73</f>
        <v>0</v>
      </c>
      <c r="D70" s="183">
        <f>'Биланс на успех'!D73</f>
        <v>16617669</v>
      </c>
      <c r="E70" s="183">
        <f>'Биланс на успех'!E73</f>
        <v>15486983</v>
      </c>
      <c r="F70" s="175" t="s">
        <v>186</v>
      </c>
    </row>
    <row r="71" spans="1:6" x14ac:dyDescent="0.2">
      <c r="A71" s="184" t="s">
        <v>404</v>
      </c>
      <c r="B71" s="173" t="s">
        <v>182</v>
      </c>
      <c r="C71" s="182">
        <f>'Биланс на успех'!C74</f>
        <v>0</v>
      </c>
      <c r="D71" s="183">
        <f>'Биланс на успех'!D74</f>
        <v>1431219.196</v>
      </c>
      <c r="E71" s="183">
        <f>'Биланс на успех'!E74</f>
        <v>1464586.6519999995</v>
      </c>
      <c r="F71" s="175" t="s">
        <v>186</v>
      </c>
    </row>
    <row r="72" spans="1:6" x14ac:dyDescent="0.2">
      <c r="A72" s="184" t="s">
        <v>405</v>
      </c>
      <c r="B72" s="173" t="s">
        <v>183</v>
      </c>
      <c r="C72" s="182">
        <f>'Биланс на успех'!C75</f>
        <v>0</v>
      </c>
      <c r="D72" s="183">
        <f>'Биланс на успех'!D75</f>
        <v>6893672.3075000001</v>
      </c>
      <c r="E72" s="183">
        <f>'Биланс на успех'!E75</f>
        <v>6474557.1275000004</v>
      </c>
      <c r="F72" s="175" t="s">
        <v>186</v>
      </c>
    </row>
    <row r="73" spans="1:6" ht="24" x14ac:dyDescent="0.2">
      <c r="A73" s="184" t="s">
        <v>406</v>
      </c>
      <c r="B73" s="173" t="s">
        <v>184</v>
      </c>
      <c r="C73" s="182">
        <f>'Биланс на успех'!C76</f>
        <v>0</v>
      </c>
      <c r="D73" s="183">
        <f>'Биланс на успех'!D76</f>
        <v>125339.49650000001</v>
      </c>
      <c r="E73" s="183">
        <f>'Биланс на успех'!E76</f>
        <v>117719.2205</v>
      </c>
      <c r="F73" s="175" t="s">
        <v>187</v>
      </c>
    </row>
    <row r="74" spans="1:6" x14ac:dyDescent="0.2">
      <c r="A74" s="184" t="s">
        <v>407</v>
      </c>
      <c r="B74" s="173" t="s">
        <v>185</v>
      </c>
      <c r="C74" s="182">
        <f>'Биланс на успех'!C77</f>
        <v>0</v>
      </c>
      <c r="D74" s="183">
        <f>'Биланс на успех'!D77</f>
        <v>2854280</v>
      </c>
      <c r="E74" s="183">
        <f>'Биланс на успех'!E77</f>
        <v>3089672</v>
      </c>
      <c r="F74" s="175" t="s">
        <v>188</v>
      </c>
    </row>
    <row r="75" spans="1:6" ht="36" x14ac:dyDescent="0.2">
      <c r="A75" s="176" t="s">
        <v>351</v>
      </c>
      <c r="B75" s="173" t="s">
        <v>352</v>
      </c>
      <c r="C75" s="170">
        <f>'Биланс на успех'!C78</f>
        <v>0</v>
      </c>
      <c r="D75" s="189">
        <f>'Биланс на успех'!D78</f>
        <v>1665000</v>
      </c>
      <c r="E75" s="189">
        <f>'Биланс на успех'!E78</f>
        <v>1335000</v>
      </c>
      <c r="F75" s="175" t="s">
        <v>72</v>
      </c>
    </row>
    <row r="76" spans="1:6" ht="24" x14ac:dyDescent="0.2">
      <c r="A76" s="176" t="s">
        <v>353</v>
      </c>
      <c r="B76" s="173" t="s">
        <v>354</v>
      </c>
      <c r="C76" s="170">
        <f>'Биланс на успех'!C79</f>
        <v>0</v>
      </c>
      <c r="D76" s="189">
        <f>'Биланс на успех'!D79</f>
        <v>19777725.439999998</v>
      </c>
      <c r="E76" s="189">
        <f>'Биланс на успех'!E79</f>
        <v>17927678.030000001</v>
      </c>
      <c r="F76" s="175" t="s">
        <v>355</v>
      </c>
    </row>
    <row r="77" spans="1:6" x14ac:dyDescent="0.2">
      <c r="A77" s="184" t="s">
        <v>409</v>
      </c>
      <c r="B77" s="173" t="s">
        <v>192</v>
      </c>
      <c r="C77" s="182">
        <f>'Биланс на успех'!C80</f>
        <v>0</v>
      </c>
      <c r="D77" s="183">
        <f>'Биланс на успех'!D80</f>
        <v>9275856.4399999995</v>
      </c>
      <c r="E77" s="183">
        <f>'Биланс на успех'!E80</f>
        <v>9540520.0300000012</v>
      </c>
      <c r="F77" s="175" t="s">
        <v>195</v>
      </c>
    </row>
    <row r="78" spans="1:6" x14ac:dyDescent="0.2">
      <c r="A78" s="184" t="s">
        <v>410</v>
      </c>
      <c r="B78" s="173" t="s">
        <v>193</v>
      </c>
      <c r="C78" s="182">
        <f>'Биланс на успех'!C81</f>
        <v>0</v>
      </c>
      <c r="D78" s="183">
        <f>'Биланс на успех'!D81</f>
        <v>8708933</v>
      </c>
      <c r="E78" s="183">
        <f>'Биланс на успех'!E81</f>
        <v>6967484</v>
      </c>
      <c r="F78" s="175" t="s">
        <v>196</v>
      </c>
    </row>
    <row r="79" spans="1:6" x14ac:dyDescent="0.2">
      <c r="A79" s="184" t="s">
        <v>411</v>
      </c>
      <c r="B79" s="173" t="s">
        <v>194</v>
      </c>
      <c r="C79" s="182">
        <f>'Биланс на успех'!C82</f>
        <v>0</v>
      </c>
      <c r="D79" s="183">
        <f>'Биланс на успех'!D82</f>
        <v>1792936</v>
      </c>
      <c r="E79" s="183">
        <f>'Биланс на успех'!E82</f>
        <v>1419674</v>
      </c>
      <c r="F79" s="175" t="s">
        <v>197</v>
      </c>
    </row>
    <row r="80" spans="1:6" ht="24" x14ac:dyDescent="0.2">
      <c r="A80" s="172" t="s">
        <v>356</v>
      </c>
      <c r="B80" s="173" t="s">
        <v>357</v>
      </c>
      <c r="C80" s="170">
        <f>'Биланс на успех'!C83</f>
        <v>0</v>
      </c>
      <c r="D80" s="189">
        <f>'Биланс на успех'!D83</f>
        <v>4659380.63</v>
      </c>
      <c r="E80" s="189">
        <f>'Биланс на успех'!E83</f>
        <v>5117107.03</v>
      </c>
      <c r="F80" s="171"/>
    </row>
    <row r="81" spans="1:6" ht="24" x14ac:dyDescent="0.2">
      <c r="A81" s="174" t="s">
        <v>358</v>
      </c>
      <c r="B81" s="173" t="s">
        <v>359</v>
      </c>
      <c r="C81" s="170">
        <f>'Биланс на успех'!C84</f>
        <v>0</v>
      </c>
      <c r="D81" s="189">
        <f>'Биланс на успех'!D84</f>
        <v>4368924</v>
      </c>
      <c r="E81" s="189">
        <f>'Биланс на успех'!E84</f>
        <v>4869534</v>
      </c>
      <c r="F81" s="175" t="s">
        <v>78</v>
      </c>
    </row>
    <row r="82" spans="1:6" x14ac:dyDescent="0.2">
      <c r="A82" s="174" t="s">
        <v>360</v>
      </c>
      <c r="B82" s="173" t="s">
        <v>361</v>
      </c>
      <c r="C82" s="170">
        <f>'Биланс на успех'!C85</f>
        <v>0</v>
      </c>
      <c r="D82" s="189">
        <f>'Биланс на успех'!D85</f>
        <v>0</v>
      </c>
      <c r="E82" s="189">
        <f>'Биланс на успех'!E85</f>
        <v>0</v>
      </c>
      <c r="F82" s="175" t="s">
        <v>80</v>
      </c>
    </row>
    <row r="83" spans="1:6" x14ac:dyDescent="0.2">
      <c r="A83" s="174" t="s">
        <v>362</v>
      </c>
      <c r="B83" s="173" t="s">
        <v>363</v>
      </c>
      <c r="C83" s="170">
        <f>'Биланс на успех'!C86</f>
        <v>0</v>
      </c>
      <c r="D83" s="189">
        <f>'Биланс на успех'!D86</f>
        <v>283501.3</v>
      </c>
      <c r="E83" s="189">
        <f>'Биланс на успех'!E86</f>
        <v>247573.03</v>
      </c>
      <c r="F83" s="175" t="s">
        <v>82</v>
      </c>
    </row>
    <row r="84" spans="1:6" ht="24" x14ac:dyDescent="0.2">
      <c r="A84" s="174" t="s">
        <v>364</v>
      </c>
      <c r="B84" s="173" t="s">
        <v>365</v>
      </c>
      <c r="C84" s="170">
        <f>'Биланс на успех'!C87</f>
        <v>0</v>
      </c>
      <c r="D84" s="189">
        <f>'Биланс на успех'!D87</f>
        <v>0</v>
      </c>
      <c r="E84" s="189">
        <f>'Биланс на успех'!E87</f>
        <v>0</v>
      </c>
      <c r="F84" s="175" t="s">
        <v>84</v>
      </c>
    </row>
    <row r="85" spans="1:6" ht="24" x14ac:dyDescent="0.2">
      <c r="A85" s="174" t="s">
        <v>366</v>
      </c>
      <c r="B85" s="173" t="s">
        <v>367</v>
      </c>
      <c r="C85" s="170">
        <f>'Биланс на успех'!C88</f>
        <v>0</v>
      </c>
      <c r="D85" s="189">
        <f>'Биланс на успех'!D88</f>
        <v>0</v>
      </c>
      <c r="E85" s="189">
        <f>'Биланс на успех'!E88</f>
        <v>0</v>
      </c>
      <c r="F85" s="171"/>
    </row>
    <row r="86" spans="1:6" x14ac:dyDescent="0.2">
      <c r="A86" s="176" t="s">
        <v>368</v>
      </c>
      <c r="B86" s="173" t="s">
        <v>369</v>
      </c>
      <c r="C86" s="170">
        <f>'Биланс на успех'!C89</f>
        <v>0</v>
      </c>
      <c r="D86" s="189">
        <f>'Биланс на успех'!D89</f>
        <v>0</v>
      </c>
      <c r="E86" s="189">
        <f>'Биланс на успех'!E89</f>
        <v>0</v>
      </c>
      <c r="F86" s="175" t="s">
        <v>370</v>
      </c>
    </row>
    <row r="87" spans="1:6" ht="24" x14ac:dyDescent="0.2">
      <c r="A87" s="176" t="s">
        <v>371</v>
      </c>
      <c r="B87" s="173" t="s">
        <v>372</v>
      </c>
      <c r="C87" s="170">
        <f>'Биланс на успех'!C90</f>
        <v>0</v>
      </c>
      <c r="D87" s="189">
        <f>'Биланс на успех'!D90</f>
        <v>0</v>
      </c>
      <c r="E87" s="189">
        <f>'Биланс на успех'!E90</f>
        <v>0</v>
      </c>
      <c r="F87" s="175" t="s">
        <v>87</v>
      </c>
    </row>
    <row r="88" spans="1:6" x14ac:dyDescent="0.2">
      <c r="A88" s="176" t="s">
        <v>373</v>
      </c>
      <c r="B88" s="173" t="s">
        <v>374</v>
      </c>
      <c r="C88" s="170">
        <f>'Биланс на успех'!C91</f>
        <v>0</v>
      </c>
      <c r="D88" s="189">
        <f>'Биланс на успех'!D91</f>
        <v>0</v>
      </c>
      <c r="E88" s="189">
        <f>'Биланс на успех'!E91</f>
        <v>0</v>
      </c>
      <c r="F88" s="175" t="s">
        <v>89</v>
      </c>
    </row>
    <row r="89" spans="1:6" x14ac:dyDescent="0.2">
      <c r="A89" s="174" t="s">
        <v>375</v>
      </c>
      <c r="B89" s="173" t="s">
        <v>376</v>
      </c>
      <c r="C89" s="170">
        <f>'Биланс на успех'!C92</f>
        <v>0</v>
      </c>
      <c r="D89" s="189">
        <f>'Биланс на успех'!D92</f>
        <v>6955.33</v>
      </c>
      <c r="E89" s="189">
        <f>'Биланс на успех'!E92</f>
        <v>0</v>
      </c>
      <c r="F89" s="175" t="s">
        <v>114</v>
      </c>
    </row>
    <row r="90" spans="1:6" ht="24" x14ac:dyDescent="0.2">
      <c r="A90" s="172" t="s">
        <v>377</v>
      </c>
      <c r="B90" s="173" t="s">
        <v>378</v>
      </c>
      <c r="C90" s="170">
        <f>'Биланс на успех'!C93</f>
        <v>0</v>
      </c>
      <c r="D90" s="189">
        <f>'Биланс на успех'!D93</f>
        <v>6910359</v>
      </c>
      <c r="E90" s="189">
        <f>'Биланс на успех'!E93</f>
        <v>13779850</v>
      </c>
      <c r="F90" s="171"/>
    </row>
    <row r="91" spans="1:6" x14ac:dyDescent="0.2">
      <c r="A91" s="174" t="s">
        <v>379</v>
      </c>
      <c r="B91" s="173" t="s">
        <v>380</v>
      </c>
      <c r="C91" s="170">
        <f>'Биланс на успех'!C94</f>
        <v>0</v>
      </c>
      <c r="D91" s="189">
        <f>'Биланс на успех'!D94</f>
        <v>0</v>
      </c>
      <c r="E91" s="189">
        <f>'Биланс на успех'!E94</f>
        <v>0</v>
      </c>
      <c r="F91" s="175" t="s">
        <v>74</v>
      </c>
    </row>
    <row r="92" spans="1:6" x14ac:dyDescent="0.2">
      <c r="A92" s="174" t="s">
        <v>381</v>
      </c>
      <c r="B92" s="173" t="s">
        <v>382</v>
      </c>
      <c r="C92" s="170">
        <f>'Биланс на успех'!C95</f>
        <v>0</v>
      </c>
      <c r="D92" s="189">
        <f>'Биланс на успех'!D95</f>
        <v>6910359</v>
      </c>
      <c r="E92" s="189">
        <f>'Биланс на успех'!E95</f>
        <v>13779850</v>
      </c>
      <c r="F92" s="175" t="s">
        <v>76</v>
      </c>
    </row>
    <row r="93" spans="1:6" ht="24" x14ac:dyDescent="0.2">
      <c r="A93" s="180" t="s">
        <v>383</v>
      </c>
      <c r="B93" s="169" t="s">
        <v>384</v>
      </c>
      <c r="C93" s="170">
        <f>'Биланс на успех'!C96</f>
        <v>0</v>
      </c>
      <c r="D93" s="189">
        <f>'Биланс на успех'!D96</f>
        <v>5019597</v>
      </c>
      <c r="E93" s="189">
        <f>'Биланс на успех'!E96</f>
        <v>17506118</v>
      </c>
      <c r="F93" s="175" t="s">
        <v>91</v>
      </c>
    </row>
    <row r="94" spans="1:6" ht="24" x14ac:dyDescent="0.2">
      <c r="A94" s="180" t="s">
        <v>385</v>
      </c>
      <c r="B94" s="169" t="s">
        <v>386</v>
      </c>
      <c r="C94" s="170">
        <f>'Биланс на успех'!C97</f>
        <v>0</v>
      </c>
      <c r="D94" s="189">
        <f>'Биланс на успех'!D97</f>
        <v>0</v>
      </c>
      <c r="E94" s="189">
        <f>'Биланс на успех'!E97</f>
        <v>398389</v>
      </c>
      <c r="F94" s="175" t="s">
        <v>92</v>
      </c>
    </row>
    <row r="95" spans="1:6" ht="24" x14ac:dyDescent="0.2">
      <c r="A95" s="172" t="s">
        <v>387</v>
      </c>
      <c r="B95" s="173" t="s">
        <v>388</v>
      </c>
      <c r="C95" s="170">
        <f>'Биланс на успех'!C98</f>
        <v>0</v>
      </c>
      <c r="D95" s="189">
        <f>'Биланс на успех'!D98</f>
        <v>3459576.25</v>
      </c>
      <c r="E95" s="189">
        <f>'Биланс на успех'!E98</f>
        <v>13312244.48999998</v>
      </c>
      <c r="F95" s="175" t="s">
        <v>124</v>
      </c>
    </row>
    <row r="96" spans="1:6" ht="24" x14ac:dyDescent="0.2">
      <c r="A96" s="172" t="s">
        <v>389</v>
      </c>
      <c r="B96" s="173" t="s">
        <v>390</v>
      </c>
      <c r="C96" s="170">
        <f>'Биланс на успех'!C99</f>
        <v>0</v>
      </c>
      <c r="D96" s="189">
        <f>'Биланс на успех'!D99</f>
        <v>0</v>
      </c>
      <c r="E96" s="189">
        <f>'Биланс на успех'!E99</f>
        <v>0</v>
      </c>
      <c r="F96" s="175" t="s">
        <v>125</v>
      </c>
    </row>
    <row r="97" spans="1:6" x14ac:dyDescent="0.2">
      <c r="A97" s="180" t="s">
        <v>391</v>
      </c>
      <c r="B97" s="169" t="s">
        <v>392</v>
      </c>
      <c r="C97" s="170">
        <f>'Биланс на успех'!C100</f>
        <v>0</v>
      </c>
      <c r="D97" s="189">
        <f>'Биланс на успех'!D100</f>
        <v>0</v>
      </c>
      <c r="E97" s="189">
        <f>'Биланс на успех'!E100</f>
        <v>0</v>
      </c>
      <c r="F97" s="175" t="s">
        <v>126</v>
      </c>
    </row>
    <row r="98" spans="1:6" x14ac:dyDescent="0.2">
      <c r="A98" s="180" t="s">
        <v>393</v>
      </c>
      <c r="B98" s="169" t="s">
        <v>394</v>
      </c>
      <c r="C98" s="170">
        <f>'Биланс на успех'!C101</f>
        <v>0</v>
      </c>
      <c r="D98" s="189">
        <f>'Биланс на успех'!D101</f>
        <v>0</v>
      </c>
      <c r="E98" s="189">
        <f>'Биланс на успех'!E101</f>
        <v>0</v>
      </c>
      <c r="F98" s="171"/>
    </row>
    <row r="99" spans="1:6" ht="24" x14ac:dyDescent="0.2">
      <c r="A99" s="172" t="s">
        <v>395</v>
      </c>
      <c r="B99" s="173" t="s">
        <v>3</v>
      </c>
      <c r="C99" s="170">
        <f>'Биланс на успех'!C102</f>
        <v>0</v>
      </c>
      <c r="D99" s="189">
        <f>'Биланс на успех'!D102</f>
        <v>3459576.25</v>
      </c>
      <c r="E99" s="189">
        <f>'Биланс на успех'!E102</f>
        <v>13312244.48999998</v>
      </c>
      <c r="F99" s="175" t="s">
        <v>127</v>
      </c>
    </row>
    <row r="100" spans="1:6" ht="24" x14ac:dyDescent="0.2">
      <c r="A100" s="172" t="s">
        <v>396</v>
      </c>
      <c r="B100" s="173" t="s">
        <v>397</v>
      </c>
      <c r="C100" s="170">
        <f>'Биланс на успех'!C103</f>
        <v>0</v>
      </c>
      <c r="D100" s="189">
        <f>'Биланс на успех'!D103</f>
        <v>0</v>
      </c>
      <c r="E100" s="189">
        <f>'Биланс на успех'!E103</f>
        <v>0</v>
      </c>
      <c r="F100" s="175" t="s">
        <v>128</v>
      </c>
    </row>
    <row r="101" spans="1:6" x14ac:dyDescent="0.2">
      <c r="A101" s="185"/>
      <c r="B101" s="185"/>
      <c r="C101" s="185"/>
      <c r="D101" s="185"/>
      <c r="E101" s="185"/>
      <c r="F101" s="185"/>
    </row>
    <row r="102" spans="1:6" x14ac:dyDescent="0.2">
      <c r="A102" s="185"/>
      <c r="B102" s="185"/>
      <c r="C102" s="185"/>
      <c r="D102" s="185"/>
      <c r="E102" s="185"/>
      <c r="F102" s="185"/>
    </row>
  </sheetData>
  <sheetProtection password="B44F" sheet="1" objects="1" scenarios="1" selectLockedCells="1" selectUnlockedCells="1"/>
  <mergeCells count="9">
    <mergeCell ref="A6:A7"/>
    <mergeCell ref="B6:B7"/>
    <mergeCell ref="D6:E6"/>
    <mergeCell ref="F6:F8"/>
    <mergeCell ref="A1:E1"/>
    <mergeCell ref="B2:D2"/>
    <mergeCell ref="B3:C3"/>
    <mergeCell ref="B4:C4"/>
    <mergeCell ref="B5:C5"/>
  </mergeCells>
  <printOptions horizontalCentered="1"/>
  <pageMargins left="0.15748031496062992" right="0.15748031496062992" top="0.39370078740157483" bottom="0.19685039370078741" header="0.31496062992125984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</vt:lpstr>
      <vt:lpstr>Income Statement</vt:lpstr>
      <vt:lpstr>'Income Statement'!Print_Area</vt:lpstr>
      <vt:lpstr>'Биланс на успех'!Print_Area</vt:lpstr>
      <vt:lpstr>'ФИ-Почетна'!Print_Area</vt:lpstr>
      <vt:lpstr>'Income Statement'!Print_Titles</vt:lpstr>
      <vt:lpstr>'Биланс на успех'!Print_Titles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Makedonska berza Skopje</dc:creator>
  <cp:lastModifiedBy>Viktor Spasovski</cp:lastModifiedBy>
  <cp:lastPrinted>2014-04-09T12:47:56Z</cp:lastPrinted>
  <dcterms:created xsi:type="dcterms:W3CDTF">2010-12-28T07:46:15Z</dcterms:created>
  <dcterms:modified xsi:type="dcterms:W3CDTF">2023-04-28T10:47:54Z</dcterms:modified>
</cp:coreProperties>
</file>